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6375"/>
  </bookViews>
  <sheets>
    <sheet name="State and Local 5 Year Summary" sheetId="4" r:id="rId1"/>
    <sheet name="State - Bond Counsel" sheetId="1" r:id="rId2"/>
    <sheet name="State - Co Bond Counsel" sheetId="2" r:id="rId3"/>
    <sheet name="State - Financial Advisor" sheetId="3" r:id="rId4"/>
    <sheet name="State - Co Financial Advisor" sheetId="5" r:id="rId5"/>
    <sheet name="State - Underwriter Counsel" sheetId="6" r:id="rId6"/>
    <sheet name="State - Co Underwriter Counsel" sheetId="7" r:id="rId7"/>
    <sheet name="State - Underwriter" sheetId="8" r:id="rId8"/>
  </sheets>
  <calcPr calcId="125725" calcOnSave="0"/>
</workbook>
</file>

<file path=xl/calcChain.xml><?xml version="1.0" encoding="utf-8"?>
<calcChain xmlns="http://schemas.openxmlformats.org/spreadsheetml/2006/main">
  <c r="I9" i="4"/>
  <c r="I19" l="1"/>
  <c r="H18" i="8"/>
  <c r="H16"/>
  <c r="H15"/>
  <c r="H14"/>
  <c r="C30"/>
  <c r="D30"/>
  <c r="E30"/>
  <c r="F30"/>
  <c r="G30"/>
  <c r="H17"/>
  <c r="H19"/>
  <c r="H20"/>
  <c r="H21"/>
  <c r="H22"/>
  <c r="H24"/>
  <c r="H23"/>
  <c r="H25"/>
  <c r="H26"/>
  <c r="H27"/>
  <c r="H28"/>
  <c r="H29"/>
  <c r="F9"/>
  <c r="E9"/>
  <c r="G8"/>
  <c r="D8"/>
  <c r="B9"/>
  <c r="G15" i="7"/>
  <c r="G6"/>
  <c r="C3"/>
  <c r="B3"/>
  <c r="D15"/>
  <c r="D29" i="6"/>
  <c r="G29"/>
  <c r="G29" i="3"/>
  <c r="D29"/>
  <c r="G15" i="2"/>
  <c r="D15"/>
  <c r="G30" i="1"/>
  <c r="D30"/>
  <c r="I7" i="6"/>
  <c r="B42" i="4"/>
  <c r="I4"/>
  <c r="H20"/>
  <c r="G20"/>
  <c r="F20"/>
  <c r="E20"/>
  <c r="D20"/>
  <c r="C20"/>
  <c r="B20"/>
  <c r="I15"/>
  <c r="I18"/>
  <c r="I14"/>
  <c r="I17"/>
  <c r="I16"/>
  <c r="I13"/>
  <c r="I12"/>
  <c r="I11"/>
  <c r="I6"/>
  <c r="I10"/>
  <c r="I8"/>
  <c r="I5"/>
  <c r="I7"/>
  <c r="I3"/>
  <c r="G30"/>
  <c r="B30" i="8"/>
  <c r="C52" i="4"/>
  <c r="B52"/>
  <c r="I18" i="8" l="1"/>
  <c r="I16"/>
  <c r="H30"/>
  <c r="I19"/>
  <c r="I20" i="4"/>
  <c r="J3" s="1"/>
  <c r="D52"/>
  <c r="I15" i="8"/>
  <c r="I17"/>
  <c r="I14"/>
  <c r="D47" i="4"/>
  <c r="D48"/>
  <c r="D49"/>
  <c r="D50"/>
  <c r="D51"/>
  <c r="D46"/>
  <c r="F31"/>
  <c r="E31"/>
  <c r="C31"/>
  <c r="B31"/>
  <c r="J15" l="1"/>
  <c r="J19"/>
  <c r="G9" i="8"/>
  <c r="J6" i="4"/>
  <c r="J18"/>
  <c r="J8"/>
  <c r="J17"/>
  <c r="J12"/>
  <c r="J11"/>
  <c r="J5"/>
  <c r="J7"/>
  <c r="J13"/>
  <c r="J20"/>
  <c r="J10"/>
  <c r="J14"/>
  <c r="J9"/>
  <c r="J4"/>
  <c r="J16"/>
  <c r="G31"/>
  <c r="D31"/>
  <c r="I26" i="8"/>
  <c r="I22"/>
  <c r="I23"/>
  <c r="I20"/>
  <c r="I28"/>
  <c r="I27"/>
  <c r="I25"/>
  <c r="I21"/>
  <c r="I29"/>
  <c r="I24"/>
  <c r="C7"/>
  <c r="G7"/>
  <c r="G6"/>
  <c r="D6"/>
  <c r="G5"/>
  <c r="D5"/>
  <c r="G4"/>
  <c r="D4"/>
  <c r="G3"/>
  <c r="D3"/>
  <c r="G14" i="7"/>
  <c r="D14"/>
  <c r="G13"/>
  <c r="D13"/>
  <c r="G12"/>
  <c r="D12"/>
  <c r="G11"/>
  <c r="D11"/>
  <c r="G10"/>
  <c r="D10"/>
  <c r="H6"/>
  <c r="C6"/>
  <c r="B6"/>
  <c r="I5"/>
  <c r="D5"/>
  <c r="I4"/>
  <c r="D4"/>
  <c r="I3"/>
  <c r="D3"/>
  <c r="I2"/>
  <c r="D2"/>
  <c r="I8" i="6"/>
  <c r="I9"/>
  <c r="I10"/>
  <c r="I11"/>
  <c r="I12"/>
  <c r="I13"/>
  <c r="I14"/>
  <c r="I15"/>
  <c r="I16"/>
  <c r="I17"/>
  <c r="I18"/>
  <c r="I19"/>
  <c r="I6"/>
  <c r="H20"/>
  <c r="G20"/>
  <c r="C20"/>
  <c r="B20"/>
  <c r="D6"/>
  <c r="D7"/>
  <c r="D8"/>
  <c r="D9"/>
  <c r="D10"/>
  <c r="D11"/>
  <c r="D12"/>
  <c r="D13"/>
  <c r="D14"/>
  <c r="D15"/>
  <c r="D16"/>
  <c r="D17"/>
  <c r="D18"/>
  <c r="D19"/>
  <c r="I12" i="3"/>
  <c r="I13"/>
  <c r="I14"/>
  <c r="I15"/>
  <c r="I16"/>
  <c r="I17"/>
  <c r="I18"/>
  <c r="I19"/>
  <c r="I11"/>
  <c r="I10"/>
  <c r="I9"/>
  <c r="I8"/>
  <c r="I7"/>
  <c r="I6"/>
  <c r="D3"/>
  <c r="D4"/>
  <c r="D5"/>
  <c r="D6"/>
  <c r="D7"/>
  <c r="D8"/>
  <c r="D9"/>
  <c r="D10"/>
  <c r="D11"/>
  <c r="D12"/>
  <c r="D13"/>
  <c r="D14"/>
  <c r="D15"/>
  <c r="D16"/>
  <c r="D17"/>
  <c r="D18"/>
  <c r="D19"/>
  <c r="H20"/>
  <c r="G20"/>
  <c r="C20"/>
  <c r="B20"/>
  <c r="G28" i="6"/>
  <c r="D28"/>
  <c r="G27"/>
  <c r="D27"/>
  <c r="G26"/>
  <c r="D26"/>
  <c r="G25"/>
  <c r="D25"/>
  <c r="G24"/>
  <c r="D24"/>
  <c r="I5"/>
  <c r="D5"/>
  <c r="I4"/>
  <c r="D4"/>
  <c r="I3"/>
  <c r="D3"/>
  <c r="I2"/>
  <c r="D2"/>
  <c r="G7" i="5"/>
  <c r="D7"/>
  <c r="H3"/>
  <c r="I3" s="1"/>
  <c r="G3"/>
  <c r="C3"/>
  <c r="B3"/>
  <c r="I2"/>
  <c r="D2"/>
  <c r="G28" i="3"/>
  <c r="D28"/>
  <c r="G27"/>
  <c r="D27"/>
  <c r="G26"/>
  <c r="D26"/>
  <c r="G25"/>
  <c r="D25"/>
  <c r="G24"/>
  <c r="D24"/>
  <c r="I5"/>
  <c r="I4"/>
  <c r="I3"/>
  <c r="I2"/>
  <c r="D2"/>
  <c r="H21" i="1"/>
  <c r="G21"/>
  <c r="C21"/>
  <c r="G29"/>
  <c r="D29"/>
  <c r="G28"/>
  <c r="D28"/>
  <c r="G27"/>
  <c r="D27"/>
  <c r="G26"/>
  <c r="D26"/>
  <c r="G25"/>
  <c r="D25"/>
  <c r="G11" i="2"/>
  <c r="G12"/>
  <c r="G13"/>
  <c r="G14"/>
  <c r="G10"/>
  <c r="D11"/>
  <c r="D12"/>
  <c r="D13"/>
  <c r="D14"/>
  <c r="D10"/>
  <c r="I6" i="1"/>
  <c r="I7"/>
  <c r="I8"/>
  <c r="I9"/>
  <c r="I10"/>
  <c r="I11"/>
  <c r="I12"/>
  <c r="I13"/>
  <c r="I14"/>
  <c r="I15"/>
  <c r="I16"/>
  <c r="I17"/>
  <c r="I18"/>
  <c r="I19"/>
  <c r="I20"/>
  <c r="D9"/>
  <c r="D10"/>
  <c r="D11"/>
  <c r="D12"/>
  <c r="D13"/>
  <c r="D14"/>
  <c r="D15"/>
  <c r="D16"/>
  <c r="D17"/>
  <c r="D18"/>
  <c r="D19"/>
  <c r="D20"/>
  <c r="D8"/>
  <c r="D7"/>
  <c r="D6"/>
  <c r="B21"/>
  <c r="I5"/>
  <c r="D5"/>
  <c r="I4"/>
  <c r="D4"/>
  <c r="I3"/>
  <c r="D3"/>
  <c r="I2"/>
  <c r="D2"/>
  <c r="H6" i="2"/>
  <c r="G6"/>
  <c r="I3"/>
  <c r="I4"/>
  <c r="I5"/>
  <c r="I2"/>
  <c r="D3"/>
  <c r="D4"/>
  <c r="D5"/>
  <c r="D2"/>
  <c r="C6"/>
  <c r="B6"/>
  <c r="I21" i="1" l="1"/>
  <c r="C9" i="8"/>
  <c r="D9" s="1"/>
  <c r="D20" i="6"/>
  <c r="D6" i="2"/>
  <c r="D7" i="8"/>
  <c r="I6" i="7"/>
  <c r="D6"/>
  <c r="I20" i="6"/>
  <c r="D3" i="5"/>
  <c r="D20" i="3"/>
  <c r="I20"/>
  <c r="I6" i="2"/>
  <c r="D21" i="1"/>
</calcChain>
</file>

<file path=xl/sharedStrings.xml><?xml version="1.0" encoding="utf-8"?>
<sst xmlns="http://schemas.openxmlformats.org/spreadsheetml/2006/main" count="290" uniqueCount="102">
  <si>
    <t>Bond Counsel</t>
  </si>
  <si>
    <t>Texas Department of Housing &amp; Community Affairs</t>
  </si>
  <si>
    <t>Texas Higher Education Coordinating Board</t>
  </si>
  <si>
    <t>Texas Public Finance Authority</t>
  </si>
  <si>
    <t>Texas Veterans' Land Board</t>
  </si>
  <si>
    <t>Bond Counsel Fees</t>
  </si>
  <si>
    <t>HUB Bond Counsel Fees</t>
  </si>
  <si>
    <t>Issuer</t>
  </si>
  <si>
    <t>Total</t>
  </si>
  <si>
    <t>Lannen &amp; Oliver P.C.</t>
  </si>
  <si>
    <t>Participant</t>
  </si>
  <si>
    <t>Bates &amp; Coleman</t>
  </si>
  <si>
    <t>Mahomes Bolden PC</t>
  </si>
  <si>
    <t>Shelton &amp; Valadez</t>
  </si>
  <si>
    <t># Transactions</t>
  </si>
  <si>
    <t>HUB Transactions</t>
  </si>
  <si>
    <t>HUB Fee %</t>
  </si>
  <si>
    <t># HUB Transactions</t>
  </si>
  <si>
    <t>HUB Transaction %</t>
  </si>
  <si>
    <t>HUB Type</t>
  </si>
  <si>
    <t>BA</t>
  </si>
  <si>
    <t>HA</t>
  </si>
  <si>
    <t>Co Bond Counsel Fees</t>
  </si>
  <si>
    <t>HUB Co Bond Counsel Fees</t>
  </si>
  <si>
    <t>Stephen F. Austin State University</t>
  </si>
  <si>
    <t>Texas A&amp;M University System</t>
  </si>
  <si>
    <t>Texas Private Activity Bond Surface Transportation Corp</t>
  </si>
  <si>
    <t>Texas Public Finance Authority Charter School Fin Corp</t>
  </si>
  <si>
    <t>Texas State Affordable Housing Corporation</t>
  </si>
  <si>
    <t>Texas State Technical College</t>
  </si>
  <si>
    <t>Texas State University System</t>
  </si>
  <si>
    <t>Texas Tech University</t>
  </si>
  <si>
    <t>Texas Transportation Commission</t>
  </si>
  <si>
    <t>Texas Water Development Board</t>
  </si>
  <si>
    <t>Texas Woman's University</t>
  </si>
  <si>
    <t>TTC Grand Parkway Transportation Corporation</t>
  </si>
  <si>
    <t>University of Houston System</t>
  </si>
  <si>
    <t>University of North Texas System</t>
  </si>
  <si>
    <t>University of Texas System</t>
  </si>
  <si>
    <t>HUB Participant Fees</t>
  </si>
  <si>
    <t>FY</t>
  </si>
  <si>
    <t>Total Fees</t>
  </si>
  <si>
    <t>HUB Fees</t>
  </si>
  <si>
    <t>Total Transactions</t>
  </si>
  <si>
    <t>Financial Advisor</t>
  </si>
  <si>
    <t>Co-Financial Advisor</t>
  </si>
  <si>
    <t>Co-Bond Counsel</t>
  </si>
  <si>
    <t>Undewriter Counsel</t>
  </si>
  <si>
    <t>Estrada Hinojosa &amp; Co, Inc.</t>
  </si>
  <si>
    <t>Financial Advisor Fees</t>
  </si>
  <si>
    <t>HUB Financial Advisor Fees</t>
  </si>
  <si>
    <t>Co Financial Advisor Fees</t>
  </si>
  <si>
    <t>HUB Co Financial Advisor Fees</t>
  </si>
  <si>
    <t>Kipling, Jones &amp; Co., Ltd.</t>
  </si>
  <si>
    <t>UW Counsel Counsel Fees</t>
  </si>
  <si>
    <t>HUB UW Counsel Fees</t>
  </si>
  <si>
    <t>HA/BA</t>
  </si>
  <si>
    <t>HUB Participation Rate</t>
  </si>
  <si>
    <t>Total HUB Participation</t>
  </si>
  <si>
    <t>Undewriter</t>
  </si>
  <si>
    <t>Total Underwriter Participation</t>
  </si>
  <si>
    <t>GPTC</t>
  </si>
  <si>
    <t>PABST</t>
  </si>
  <si>
    <t>TAMU</t>
  </si>
  <si>
    <t>TPFA</t>
  </si>
  <si>
    <t>TSUS</t>
  </si>
  <si>
    <t>TWDB</t>
  </si>
  <si>
    <t>TXDOT</t>
  </si>
  <si>
    <t>UT</t>
  </si>
  <si>
    <t>VLB</t>
  </si>
  <si>
    <t>Issuers</t>
  </si>
  <si>
    <t>TDHCA</t>
  </si>
  <si>
    <t>UNT</t>
  </si>
  <si>
    <t>UH</t>
  </si>
  <si>
    <t>TSTC</t>
  </si>
  <si>
    <t>TTU</t>
  </si>
  <si>
    <t>THECB</t>
  </si>
  <si>
    <t>TWU</t>
  </si>
  <si>
    <t>HUB Participation</t>
  </si>
  <si>
    <t>Total Participant Fees</t>
  </si>
  <si>
    <t>Lead Underwriter</t>
  </si>
  <si>
    <t>Syndicate Member</t>
  </si>
  <si>
    <t>UW fees going to HUBs only</t>
  </si>
  <si>
    <t>Rank in order of HUB Participation</t>
  </si>
  <si>
    <t>Co-Underwriter Counsel</t>
  </si>
  <si>
    <t>Underwriter</t>
  </si>
  <si>
    <t>% of Total</t>
  </si>
  <si>
    <t># of Firms</t>
  </si>
  <si>
    <t>Underwriter Counsel</t>
  </si>
  <si>
    <t>State HUB Participants</t>
  </si>
  <si>
    <t>Total Participation Opportunities</t>
  </si>
  <si>
    <t>HUB Participation Opportunities</t>
  </si>
  <si>
    <t>The J. Ramirez Law Firm</t>
  </si>
  <si>
    <t>Kassahn &amp; Ortiz PC</t>
  </si>
  <si>
    <t xml:space="preserve">Bickerstaff, Heath, Delgado Acosta/ Mahomes Bolden PC/ Escamilla &amp; Poneck LLP
</t>
  </si>
  <si>
    <t>TPFA CSFC</t>
  </si>
  <si>
    <t>Texas State Government HUB Fees by Issuer FY 2010 - 2015</t>
  </si>
  <si>
    <t>Texas State Government HUB Participation FY 2010 - 2015</t>
  </si>
  <si>
    <t>Total Local Issuance Participation</t>
  </si>
  <si>
    <t>Texas Local Government HUB Participation FY 2010 - 2015</t>
  </si>
  <si>
    <t>TXDOT PABST</t>
  </si>
  <si>
    <t>TXDOT GPTC</t>
  </si>
</sst>
</file>

<file path=xl/styles.xml><?xml version="1.0" encoding="utf-8"?>
<styleSheet xmlns="http://schemas.openxmlformats.org/spreadsheetml/2006/main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000"/>
    <numFmt numFmtId="168" formatCode="0.00000"/>
    <numFmt numFmtId="169" formatCode="_(* #,##0.0000_);_(* \(#,##0.0000\);_(* &quot;-&quot;??_);_(@_)"/>
    <numFmt numFmtId="170" formatCode="_(* #,##0.00000_);_(* \(#,##0.00000\);_(* &quot;-&quot;??_);_(@_)"/>
    <numFmt numFmtId="171" formatCode="_(* #,##0.000000_);_(* \(#,##0.000000\);_(* &quot;-&quot;??_);_(@_)"/>
    <numFmt numFmtId="172" formatCode="0.00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</cellStyleXfs>
  <cellXfs count="142">
    <xf numFmtId="0" fontId="0" fillId="0" borderId="0" xfId="0"/>
    <xf numFmtId="164" fontId="16" fillId="0" borderId="0" xfId="0" applyNumberFormat="1" applyFont="1"/>
    <xf numFmtId="164" fontId="0" fillId="0" borderId="0" xfId="1" applyNumberFormat="1" applyFont="1"/>
    <xf numFmtId="0" fontId="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9" fontId="16" fillId="0" borderId="0" xfId="2" applyFont="1"/>
    <xf numFmtId="9" fontId="0" fillId="0" borderId="0" xfId="2" applyFont="1"/>
    <xf numFmtId="0" fontId="16" fillId="0" borderId="0" xfId="0" applyFont="1" applyAlignment="1">
      <alignment horizontal="left"/>
    </xf>
    <xf numFmtId="164" fontId="0" fillId="0" borderId="0" xfId="0" applyNumberFormat="1" applyFont="1"/>
    <xf numFmtId="0" fontId="0" fillId="0" borderId="0" xfId="0" applyAlignment="1"/>
    <xf numFmtId="165" fontId="16" fillId="0" borderId="0" xfId="2" applyNumberFormat="1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165" fontId="0" fillId="0" borderId="0" xfId="2" applyNumberFormat="1" applyFont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9" fillId="0" borderId="0" xfId="0" applyFont="1"/>
    <xf numFmtId="0" fontId="16" fillId="0" borderId="0" xfId="0" applyFont="1" applyAlignment="1">
      <alignment horizontal="center" wrapText="1"/>
    </xf>
    <xf numFmtId="165" fontId="0" fillId="0" borderId="0" xfId="2" applyNumberFormat="1" applyFont="1" applyAlignment="1">
      <alignment horizontal="center"/>
    </xf>
    <xf numFmtId="165" fontId="0" fillId="0" borderId="0" xfId="2" applyNumberFormat="1" applyFont="1" applyAlignment="1"/>
    <xf numFmtId="164" fontId="0" fillId="0" borderId="10" xfId="1" applyNumberFormat="1" applyFont="1" applyBorder="1"/>
    <xf numFmtId="165" fontId="0" fillId="0" borderId="10" xfId="0" applyNumberFormat="1" applyBorder="1"/>
    <xf numFmtId="164" fontId="0" fillId="0" borderId="10" xfId="0" applyNumberFormat="1" applyFont="1" applyBorder="1"/>
    <xf numFmtId="165" fontId="0" fillId="0" borderId="10" xfId="2" applyNumberFormat="1" applyFont="1" applyBorder="1"/>
    <xf numFmtId="164" fontId="0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9" fontId="0" fillId="0" borderId="10" xfId="2" applyFont="1" applyBorder="1"/>
    <xf numFmtId="0" fontId="0" fillId="0" borderId="10" xfId="0" applyBorder="1"/>
    <xf numFmtId="164" fontId="0" fillId="0" borderId="0" xfId="1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9" fontId="0" fillId="0" borderId="10" xfId="2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16" fillId="0" borderId="0" xfId="0" applyNumberFormat="1" applyFont="1" applyAlignment="1">
      <alignment horizontal="center"/>
    </xf>
    <xf numFmtId="9" fontId="16" fillId="0" borderId="0" xfId="2" applyFont="1" applyAlignment="1">
      <alignment horizontal="center"/>
    </xf>
    <xf numFmtId="164" fontId="0" fillId="0" borderId="0" xfId="1" applyNumberFormat="1" applyFont="1" applyAlignment="1"/>
    <xf numFmtId="164" fontId="16" fillId="0" borderId="0" xfId="0" applyNumberFormat="1" applyFont="1" applyAlignment="1"/>
    <xf numFmtId="164" fontId="0" fillId="0" borderId="10" xfId="1" applyNumberFormat="1" applyFont="1" applyBorder="1" applyAlignment="1"/>
    <xf numFmtId="0" fontId="0" fillId="0" borderId="10" xfId="0" applyBorder="1" applyAlignment="1"/>
    <xf numFmtId="164" fontId="16" fillId="0" borderId="0" xfId="0" applyNumberFormat="1" applyFont="1" applyAlignment="1">
      <alignment horizontal="left" indent="1"/>
    </xf>
    <xf numFmtId="0" fontId="16" fillId="0" borderId="0" xfId="0" applyFont="1" applyAlignment="1">
      <alignment wrapText="1"/>
    </xf>
    <xf numFmtId="0" fontId="16" fillId="33" borderId="0" xfId="0" applyFont="1" applyFill="1"/>
    <xf numFmtId="164" fontId="16" fillId="33" borderId="0" xfId="0" applyNumberFormat="1" applyFont="1" applyFill="1"/>
    <xf numFmtId="165" fontId="16" fillId="33" borderId="0" xfId="2" applyNumberFormat="1" applyFont="1" applyFill="1"/>
    <xf numFmtId="165" fontId="16" fillId="33" borderId="0" xfId="0" applyNumberFormat="1" applyFont="1" applyFill="1"/>
    <xf numFmtId="0" fontId="0" fillId="0" borderId="10" xfId="0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165" fontId="0" fillId="0" borderId="10" xfId="2" applyNumberFormat="1" applyFont="1" applyBorder="1" applyAlignment="1">
      <alignment horizontal="center"/>
    </xf>
    <xf numFmtId="165" fontId="16" fillId="0" borderId="0" xfId="2" applyNumberFormat="1" applyFont="1" applyAlignment="1">
      <alignment horizontal="center"/>
    </xf>
    <xf numFmtId="165" fontId="0" fillId="0" borderId="10" xfId="2" applyNumberFormat="1" applyFont="1" applyBorder="1" applyAlignment="1"/>
    <xf numFmtId="165" fontId="16" fillId="0" borderId="0" xfId="2" applyNumberFormat="1" applyFont="1" applyAlignment="1"/>
    <xf numFmtId="164" fontId="0" fillId="0" borderId="0" xfId="0" applyNumberFormat="1" applyFont="1" applyBorder="1" applyAlignment="1">
      <alignment horizontal="right"/>
    </xf>
    <xf numFmtId="9" fontId="16" fillId="33" borderId="0" xfId="2" applyFont="1" applyFill="1"/>
    <xf numFmtId="165" fontId="16" fillId="0" borderId="10" xfId="2" applyNumberFormat="1" applyFont="1" applyBorder="1"/>
    <xf numFmtId="164" fontId="16" fillId="0" borderId="10" xfId="0" applyNumberFormat="1" applyFont="1" applyBorder="1"/>
    <xf numFmtId="164" fontId="16" fillId="0" borderId="0" xfId="1" applyNumberFormat="1" applyFont="1" applyBorder="1"/>
    <xf numFmtId="0" fontId="16" fillId="33" borderId="11" xfId="0" applyFont="1" applyFill="1" applyBorder="1"/>
    <xf numFmtId="164" fontId="16" fillId="33" borderId="11" xfId="0" applyNumberFormat="1" applyFont="1" applyFill="1" applyBorder="1"/>
    <xf numFmtId="0" fontId="16" fillId="0" borderId="0" xfId="0" applyFont="1" applyAlignment="1">
      <alignment horizontal="center"/>
    </xf>
    <xf numFmtId="166" fontId="0" fillId="0" borderId="0" xfId="63" applyNumberFormat="1" applyFont="1"/>
    <xf numFmtId="166" fontId="16" fillId="33" borderId="0" xfId="63" applyNumberFormat="1" applyFont="1" applyFill="1"/>
    <xf numFmtId="166" fontId="16" fillId="0" borderId="0" xfId="63" applyNumberFormat="1" applyFont="1"/>
    <xf numFmtId="10" fontId="0" fillId="0" borderId="0" xfId="2" applyNumberFormat="1" applyFont="1" applyAlignment="1">
      <alignment horizontal="center"/>
    </xf>
    <xf numFmtId="9" fontId="0" fillId="0" borderId="10" xfId="2" applyNumberFormat="1" applyFont="1" applyBorder="1" applyAlignment="1">
      <alignment horizontal="center"/>
    </xf>
    <xf numFmtId="10" fontId="0" fillId="0" borderId="10" xfId="2" applyNumberFormat="1" applyFont="1" applyBorder="1" applyAlignment="1">
      <alignment horizontal="center"/>
    </xf>
    <xf numFmtId="10" fontId="16" fillId="0" borderId="0" xfId="2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10" xfId="1" applyNumberFormat="1" applyFont="1" applyBorder="1" applyAlignment="1">
      <alignment horizontal="center"/>
    </xf>
    <xf numFmtId="164" fontId="0" fillId="0" borderId="0" xfId="0" applyNumberFormat="1"/>
    <xf numFmtId="9" fontId="0" fillId="0" borderId="0" xfId="2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/>
    <xf numFmtId="0" fontId="0" fillId="0" borderId="0" xfId="0"/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164" fontId="0" fillId="0" borderId="10" xfId="1" applyNumberFormat="1" applyFont="1" applyBorder="1"/>
    <xf numFmtId="1" fontId="0" fillId="0" borderId="0" xfId="0" applyNumberFormat="1"/>
    <xf numFmtId="164" fontId="0" fillId="0" borderId="0" xfId="1" applyNumberFormat="1" applyFont="1" applyBorder="1"/>
    <xf numFmtId="9" fontId="0" fillId="0" borderId="0" xfId="2" applyFont="1" applyBorder="1"/>
    <xf numFmtId="0" fontId="0" fillId="0" borderId="0" xfId="0" applyNumberFormat="1" applyBorder="1"/>
    <xf numFmtId="164" fontId="0" fillId="0" borderId="0" xfId="0" applyNumberFormat="1"/>
    <xf numFmtId="0" fontId="16" fillId="0" borderId="0" xfId="0" applyFont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0" fillId="0" borderId="0" xfId="0" applyNumberFormat="1"/>
    <xf numFmtId="169" fontId="0" fillId="0" borderId="0" xfId="0" applyNumberFormat="1"/>
    <xf numFmtId="170" fontId="0" fillId="0" borderId="0" xfId="0" applyNumberFormat="1"/>
    <xf numFmtId="169" fontId="0" fillId="0" borderId="0" xfId="1" applyNumberFormat="1" applyFont="1"/>
    <xf numFmtId="171" fontId="0" fillId="0" borderId="0" xfId="1" applyNumberFormat="1" applyFont="1"/>
    <xf numFmtId="172" fontId="0" fillId="0" borderId="0" xfId="0" applyNumberFormat="1"/>
    <xf numFmtId="171" fontId="0" fillId="0" borderId="0" xfId="0" applyNumberFormat="1"/>
    <xf numFmtId="0" fontId="16" fillId="0" borderId="0" xfId="0" applyFont="1" applyAlignment="1">
      <alignment horizontal="center"/>
    </xf>
    <xf numFmtId="0" fontId="0" fillId="0" borderId="10" xfId="0" applyNumberFormat="1" applyFill="1" applyBorder="1"/>
    <xf numFmtId="164" fontId="0" fillId="0" borderId="11" xfId="0" applyNumberFormat="1" applyBorder="1"/>
    <xf numFmtId="0" fontId="22" fillId="0" borderId="0" xfId="72" applyNumberFormat="1"/>
    <xf numFmtId="0" fontId="22" fillId="0" borderId="0" xfId="72" applyNumberFormat="1"/>
    <xf numFmtId="0" fontId="22" fillId="0" borderId="0" xfId="72" applyNumberFormat="1"/>
    <xf numFmtId="164" fontId="16" fillId="0" borderId="11" xfId="0" applyNumberFormat="1" applyFont="1" applyBorder="1" applyAlignment="1"/>
    <xf numFmtId="164" fontId="0" fillId="0" borderId="10" xfId="0" applyNumberFormat="1" applyBorder="1"/>
    <xf numFmtId="0" fontId="22" fillId="0" borderId="0" xfId="72" applyNumberFormat="1"/>
    <xf numFmtId="0" fontId="0" fillId="0" borderId="0" xfId="0"/>
    <xf numFmtId="0" fontId="0" fillId="0" borderId="0" xfId="0"/>
    <xf numFmtId="164" fontId="16" fillId="0" borderId="0" xfId="0" applyNumberFormat="1" applyFont="1"/>
    <xf numFmtId="164" fontId="0" fillId="0" borderId="0" xfId="1" applyNumberFormat="1" applyFont="1"/>
    <xf numFmtId="165" fontId="16" fillId="0" borderId="0" xfId="2" applyNumberFormat="1" applyFont="1"/>
    <xf numFmtId="0" fontId="0" fillId="0" borderId="0" xfId="0" applyAlignment="1">
      <alignment horizontal="left"/>
    </xf>
    <xf numFmtId="0" fontId="0" fillId="0" borderId="0" xfId="0" applyNumberForma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41" fontId="0" fillId="0" borderId="0" xfId="63" applyNumberFormat="1" applyFont="1"/>
    <xf numFmtId="0" fontId="0" fillId="0" borderId="10" xfId="0" applyNumberFormat="1" applyBorder="1" applyAlignment="1">
      <alignment horizontal="center"/>
    </xf>
    <xf numFmtId="0" fontId="16" fillId="0" borderId="0" xfId="0" applyNumberFormat="1" applyFont="1" applyAlignment="1">
      <alignment horizontal="center"/>
    </xf>
  </cellXfs>
  <cellStyles count="73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6"/>
    <cellStyle name="Comma 2 2" xfId="61"/>
    <cellStyle name="Comma 3" xfId="47"/>
    <cellStyle name="Comma 4" xfId="48"/>
    <cellStyle name="Comma 5" xfId="45"/>
    <cellStyle name="Comma 6" xfId="66"/>
    <cellStyle name="Comma 7" xfId="65"/>
    <cellStyle name="Currency" xfId="63" builtinId="4"/>
    <cellStyle name="Currency 2" xfId="50"/>
    <cellStyle name="Currency 3" xfId="51"/>
    <cellStyle name="Currency 4" xfId="52"/>
    <cellStyle name="Currency 5" xfId="49"/>
    <cellStyle name="Currency 6" xfId="68"/>
    <cellStyle name="Currency 7" xfId="67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53"/>
    <cellStyle name="Normal 3" xfId="54"/>
    <cellStyle name="Normal 3 2" xfId="62"/>
    <cellStyle name="Normal 4" xfId="55"/>
    <cellStyle name="Normal 5" xfId="56"/>
    <cellStyle name="Normal 6" xfId="44"/>
    <cellStyle name="Normal 7" xfId="69"/>
    <cellStyle name="Normal 8" xfId="64"/>
    <cellStyle name="Normal 9" xfId="72"/>
    <cellStyle name="Note" xfId="17" builtinId="10" customBuiltin="1"/>
    <cellStyle name="Output" xfId="12" builtinId="21" customBuiltin="1"/>
    <cellStyle name="Percent" xfId="2" builtinId="5"/>
    <cellStyle name="Percent 2" xfId="58"/>
    <cellStyle name="Percent 3" xfId="59"/>
    <cellStyle name="Percent 4" xfId="60"/>
    <cellStyle name="Percent 5" xfId="57"/>
    <cellStyle name="Percent 6" xfId="71"/>
    <cellStyle name="Percent 7" xfId="70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H34" sqref="H34"/>
    </sheetView>
  </sheetViews>
  <sheetFormatPr defaultRowHeight="15"/>
  <cols>
    <col min="1" max="1" width="22.5703125" bestFit="1" customWidth="1"/>
    <col min="2" max="2" width="20.28515625" bestFit="1" customWidth="1"/>
    <col min="3" max="3" width="23.85546875" bestFit="1" customWidth="1"/>
    <col min="4" max="4" width="18" bestFit="1" customWidth="1"/>
    <col min="5" max="5" width="19.7109375" bestFit="1" customWidth="1"/>
    <col min="6" max="6" width="19.85546875" bestFit="1" customWidth="1"/>
    <col min="7" max="7" width="21.28515625" bestFit="1" customWidth="1"/>
    <col min="8" max="8" width="23.28515625" bestFit="1" customWidth="1"/>
    <col min="9" max="9" width="15.28515625" bestFit="1" customWidth="1"/>
  </cols>
  <sheetData>
    <row r="1" spans="1:10" s="32" customFormat="1" ht="23.25">
      <c r="A1" s="136" t="s">
        <v>96</v>
      </c>
      <c r="B1" s="136"/>
      <c r="C1" s="136"/>
      <c r="D1" s="136"/>
      <c r="E1" s="136"/>
      <c r="F1" s="136"/>
      <c r="G1" s="136"/>
      <c r="H1" s="136"/>
      <c r="I1" s="136"/>
    </row>
    <row r="2" spans="1:10" s="32" customFormat="1">
      <c r="A2" s="119" t="s">
        <v>70</v>
      </c>
      <c r="B2" s="138" t="s">
        <v>85</v>
      </c>
      <c r="C2" s="138" t="s">
        <v>5</v>
      </c>
      <c r="D2" s="138" t="s">
        <v>46</v>
      </c>
      <c r="E2" s="138" t="s">
        <v>44</v>
      </c>
      <c r="F2" s="138" t="s">
        <v>45</v>
      </c>
      <c r="G2" s="138" t="s">
        <v>47</v>
      </c>
      <c r="H2" s="138" t="s">
        <v>84</v>
      </c>
      <c r="I2" s="119" t="s">
        <v>8</v>
      </c>
      <c r="J2" s="138" t="s">
        <v>86</v>
      </c>
    </row>
    <row r="3" spans="1:10" s="32" customFormat="1">
      <c r="A3" s="133" t="s">
        <v>67</v>
      </c>
      <c r="B3" s="82">
        <v>3992006</v>
      </c>
      <c r="C3" s="82">
        <v>0</v>
      </c>
      <c r="D3" s="82">
        <v>0</v>
      </c>
      <c r="E3" s="82">
        <v>906102</v>
      </c>
      <c r="F3" s="82">
        <v>0</v>
      </c>
      <c r="G3" s="82">
        <v>0</v>
      </c>
      <c r="H3" s="82">
        <v>343500</v>
      </c>
      <c r="I3" s="84">
        <f>SUM(B3:H3)</f>
        <v>5241608</v>
      </c>
      <c r="J3" s="132">
        <f>I3/$I$20</f>
        <v>0.31976191633824363</v>
      </c>
    </row>
    <row r="4" spans="1:10" s="129" customFormat="1">
      <c r="A4" s="133" t="s">
        <v>64</v>
      </c>
      <c r="B4" s="139">
        <v>3791288</v>
      </c>
      <c r="C4" s="139">
        <v>0</v>
      </c>
      <c r="D4" s="139">
        <v>23415</v>
      </c>
      <c r="E4" s="139">
        <v>0</v>
      </c>
      <c r="F4" s="139">
        <v>10904</v>
      </c>
      <c r="G4" s="139">
        <v>76382</v>
      </c>
      <c r="H4" s="139">
        <v>19500</v>
      </c>
      <c r="I4" s="130">
        <f>SUM(B4:H4)</f>
        <v>3921489</v>
      </c>
      <c r="J4" s="132">
        <f>I4/$I$20</f>
        <v>0.23922865608022245</v>
      </c>
    </row>
    <row r="5" spans="1:10" s="32" customFormat="1">
      <c r="A5" s="133" t="s">
        <v>101</v>
      </c>
      <c r="B5" s="131">
        <v>836011</v>
      </c>
      <c r="C5" s="131">
        <v>0</v>
      </c>
      <c r="D5" s="131">
        <v>0</v>
      </c>
      <c r="E5" s="131">
        <v>330000</v>
      </c>
      <c r="F5" s="131">
        <v>0</v>
      </c>
      <c r="G5" s="131">
        <v>0</v>
      </c>
      <c r="H5" s="131">
        <v>120000</v>
      </c>
      <c r="I5" s="130">
        <f>SUM(B5:H5)</f>
        <v>1286011</v>
      </c>
      <c r="J5" s="11">
        <f>I5/$I$20</f>
        <v>7.8452517203129457E-2</v>
      </c>
    </row>
    <row r="6" spans="1:10" s="32" customFormat="1">
      <c r="A6" s="33" t="s">
        <v>63</v>
      </c>
      <c r="B6" s="2">
        <v>1064231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130">
        <f>SUM(B6:H6)</f>
        <v>1064231</v>
      </c>
      <c r="J6" s="11">
        <f>I6/$I$20</f>
        <v>6.4922928991745538E-2</v>
      </c>
    </row>
    <row r="7" spans="1:10" s="32" customFormat="1">
      <c r="A7" s="33" t="s">
        <v>66</v>
      </c>
      <c r="B7" s="2">
        <v>1039207</v>
      </c>
      <c r="C7" s="2">
        <v>0</v>
      </c>
      <c r="D7" s="2">
        <v>0</v>
      </c>
      <c r="E7" s="2">
        <v>0</v>
      </c>
      <c r="F7" s="2">
        <v>0</v>
      </c>
      <c r="G7" s="2">
        <v>25000</v>
      </c>
      <c r="H7" s="2">
        <v>0</v>
      </c>
      <c r="I7" s="130">
        <f>SUM(B7:H7)</f>
        <v>1064207</v>
      </c>
      <c r="J7" s="11">
        <f>I7/$I$20</f>
        <v>6.4921464882641583E-2</v>
      </c>
    </row>
    <row r="8" spans="1:10" s="32" customFormat="1">
      <c r="A8" s="33" t="s">
        <v>68</v>
      </c>
      <c r="B8" s="2">
        <v>901124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1">
        <f>SUM(B8:H8)</f>
        <v>901124</v>
      </c>
      <c r="J8" s="11">
        <f>I8/$I$20</f>
        <v>5.497266050768837E-2</v>
      </c>
    </row>
    <row r="9" spans="1:10" s="32" customFormat="1">
      <c r="A9" s="33" t="s">
        <v>69</v>
      </c>
      <c r="B9" s="2">
        <v>152641</v>
      </c>
      <c r="C9" s="2">
        <v>0</v>
      </c>
      <c r="D9" s="2">
        <v>461977</v>
      </c>
      <c r="E9" s="2">
        <v>0</v>
      </c>
      <c r="F9" s="2">
        <v>0</v>
      </c>
      <c r="G9" s="2">
        <v>0</v>
      </c>
      <c r="H9" s="2">
        <v>86000</v>
      </c>
      <c r="I9" s="1">
        <f>SUM(B9:H9)</f>
        <v>700618</v>
      </c>
      <c r="J9" s="11">
        <f>I9/$I$20</f>
        <v>4.2740883007860865E-2</v>
      </c>
    </row>
    <row r="10" spans="1:10" s="32" customFormat="1">
      <c r="A10" s="133" t="s">
        <v>100</v>
      </c>
      <c r="B10" s="2">
        <v>666758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">
        <f>SUM(B10:H10)</f>
        <v>666758</v>
      </c>
      <c r="J10" s="11">
        <f>I10/$I$20</f>
        <v>4.0675269080376601E-2</v>
      </c>
    </row>
    <row r="11" spans="1:10" s="32" customFormat="1">
      <c r="A11" s="33" t="s">
        <v>73</v>
      </c>
      <c r="B11" s="2">
        <v>425440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1">
        <f>SUM(B11:H11)</f>
        <v>425440</v>
      </c>
      <c r="J11" s="11">
        <f>I11/$I$20</f>
        <v>2.5953774049288378E-2</v>
      </c>
    </row>
    <row r="12" spans="1:10" s="32" customFormat="1">
      <c r="A12" s="33" t="s">
        <v>65</v>
      </c>
      <c r="B12" s="2">
        <v>352172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1">
        <f>SUM(B12:H12)</f>
        <v>352172</v>
      </c>
      <c r="J12" s="11">
        <f>I12/$I$20</f>
        <v>2.1484092973124265E-2</v>
      </c>
    </row>
    <row r="13" spans="1:10" s="32" customFormat="1">
      <c r="A13" s="33" t="s">
        <v>75</v>
      </c>
      <c r="B13" s="2">
        <v>259563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1">
        <f>SUM(B13:H13)</f>
        <v>259563</v>
      </c>
      <c r="J13" s="11">
        <f>I13/$I$20</f>
        <v>1.583452297281741E-2</v>
      </c>
    </row>
    <row r="14" spans="1:10" s="32" customFormat="1">
      <c r="A14" s="33" t="s">
        <v>76</v>
      </c>
      <c r="B14" s="2">
        <v>47848</v>
      </c>
      <c r="C14" s="2">
        <v>0</v>
      </c>
      <c r="D14" s="2">
        <v>56189</v>
      </c>
      <c r="E14" s="2">
        <v>99678</v>
      </c>
      <c r="F14" s="2">
        <v>0</v>
      </c>
      <c r="G14" s="2">
        <v>0</v>
      </c>
      <c r="H14" s="2">
        <v>0</v>
      </c>
      <c r="I14" s="130">
        <f>SUM(B14:H14)</f>
        <v>203715</v>
      </c>
      <c r="J14" s="11">
        <f>I14/$I$20</f>
        <v>1.2427541087934332E-2</v>
      </c>
    </row>
    <row r="15" spans="1:10" s="32" customFormat="1">
      <c r="A15" s="33" t="s">
        <v>71</v>
      </c>
      <c r="B15" s="2">
        <v>16304</v>
      </c>
      <c r="C15" s="2">
        <v>0</v>
      </c>
      <c r="D15" s="2">
        <v>151172</v>
      </c>
      <c r="E15" s="2">
        <v>0</v>
      </c>
      <c r="F15" s="2">
        <v>0</v>
      </c>
      <c r="G15" s="2">
        <v>0</v>
      </c>
      <c r="H15" s="2">
        <v>0</v>
      </c>
      <c r="I15" s="78">
        <f>SUM(B15:H15)</f>
        <v>167476</v>
      </c>
      <c r="J15" s="11">
        <f>I15/$I$20</f>
        <v>1.0216797345521391E-2</v>
      </c>
    </row>
    <row r="16" spans="1:10" s="32" customFormat="1">
      <c r="A16" s="33" t="s">
        <v>72</v>
      </c>
      <c r="B16" s="2">
        <v>55634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30">
        <f>SUM(B16:H16)</f>
        <v>55634</v>
      </c>
      <c r="J16" s="11">
        <f>I16/$I$20</f>
        <v>3.3939269120395583E-3</v>
      </c>
    </row>
    <row r="17" spans="1:10" s="32" customFormat="1">
      <c r="A17" s="33" t="s">
        <v>74</v>
      </c>
      <c r="B17" s="131">
        <v>50583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0">
        <f>SUM(B17:H17)</f>
        <v>50583</v>
      </c>
      <c r="J17" s="132">
        <f>I17/$I$20</f>
        <v>3.0857929502048562E-3</v>
      </c>
    </row>
    <row r="18" spans="1:10" s="32" customFormat="1">
      <c r="A18" s="33" t="s">
        <v>77</v>
      </c>
      <c r="B18" s="131">
        <v>16917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0">
        <f>SUM(B18:H18)</f>
        <v>16917</v>
      </c>
      <c r="J18" s="11">
        <f>I18/$I$20</f>
        <v>1.0320139046441602E-3</v>
      </c>
    </row>
    <row r="19" spans="1:10" s="32" customFormat="1">
      <c r="A19" s="68" t="s">
        <v>95</v>
      </c>
      <c r="B19" s="103">
        <v>0</v>
      </c>
      <c r="C19" s="103">
        <v>14675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77">
        <f>SUM(B19:H19)</f>
        <v>14675</v>
      </c>
      <c r="J19" s="76">
        <f>I19/$I$20</f>
        <v>8.9524171251717511E-4</v>
      </c>
    </row>
    <row r="20" spans="1:10" s="32" customFormat="1">
      <c r="A20" s="64" t="s">
        <v>8</v>
      </c>
      <c r="B20" s="83">
        <f>SUM(B3:B19)</f>
        <v>13667727</v>
      </c>
      <c r="C20" s="83">
        <f>SUM(C3:C19)</f>
        <v>14675</v>
      </c>
      <c r="D20" s="83">
        <f>SUM(D3:D19)</f>
        <v>692753</v>
      </c>
      <c r="E20" s="83">
        <f>SUM(E3:E19)</f>
        <v>1335780</v>
      </c>
      <c r="F20" s="83">
        <f>SUM(F3:F19)</f>
        <v>10904</v>
      </c>
      <c r="G20" s="83">
        <f>SUM(G3:G19)</f>
        <v>101382</v>
      </c>
      <c r="H20" s="83">
        <f>SUM(H3:H19)</f>
        <v>569000</v>
      </c>
      <c r="I20" s="83">
        <f>SUM(I3:I19)</f>
        <v>16392221</v>
      </c>
      <c r="J20" s="75">
        <f>I20/$I$20</f>
        <v>1</v>
      </c>
    </row>
    <row r="21" spans="1:10" s="32" customFormat="1"/>
    <row r="22" spans="1:10" s="32" customFormat="1" ht="23.25">
      <c r="A22" s="135" t="s">
        <v>97</v>
      </c>
      <c r="B22" s="135"/>
      <c r="C22" s="135"/>
      <c r="D22" s="135"/>
      <c r="E22" s="135"/>
      <c r="F22" s="135"/>
      <c r="G22" s="135"/>
    </row>
    <row r="23" spans="1:10" ht="30">
      <c r="A23" s="3"/>
      <c r="B23" s="4" t="s">
        <v>79</v>
      </c>
      <c r="C23" s="4" t="s">
        <v>39</v>
      </c>
      <c r="D23" s="4" t="s">
        <v>16</v>
      </c>
      <c r="E23" s="39" t="s">
        <v>90</v>
      </c>
      <c r="F23" s="39" t="s">
        <v>91</v>
      </c>
      <c r="G23" s="4" t="s">
        <v>18</v>
      </c>
    </row>
    <row r="24" spans="1:10">
      <c r="A24" s="3" t="s">
        <v>0</v>
      </c>
      <c r="B24" s="82">
        <v>22089633</v>
      </c>
      <c r="C24" s="82">
        <v>14675</v>
      </c>
      <c r="D24" s="34">
        <v>0</v>
      </c>
      <c r="E24" s="74">
        <v>181</v>
      </c>
      <c r="F24" s="74">
        <v>1</v>
      </c>
      <c r="G24" s="34">
        <v>0</v>
      </c>
    </row>
    <row r="25" spans="1:10">
      <c r="A25" s="3" t="s">
        <v>46</v>
      </c>
      <c r="B25" s="9">
        <v>957093</v>
      </c>
      <c r="C25" s="9">
        <v>692753</v>
      </c>
      <c r="D25" s="34">
        <v>0.92133458885806629</v>
      </c>
      <c r="E25" s="74">
        <v>41</v>
      </c>
      <c r="F25" s="74">
        <v>38</v>
      </c>
      <c r="G25" s="34">
        <v>0.94444444444444442</v>
      </c>
    </row>
    <row r="26" spans="1:10">
      <c r="A26" s="3" t="s">
        <v>44</v>
      </c>
      <c r="B26" s="9">
        <v>12145387</v>
      </c>
      <c r="C26" s="9">
        <v>1335780</v>
      </c>
      <c r="D26" s="34">
        <v>8.2343831262854369E-2</v>
      </c>
      <c r="E26" s="74">
        <v>163</v>
      </c>
      <c r="F26" s="74">
        <v>10</v>
      </c>
      <c r="G26" s="34">
        <v>4.5801526717557252E-2</v>
      </c>
    </row>
    <row r="27" spans="1:10">
      <c r="A27" s="3" t="s">
        <v>45</v>
      </c>
      <c r="B27" s="9">
        <v>10904</v>
      </c>
      <c r="C27" s="9">
        <v>10904</v>
      </c>
      <c r="D27" s="34">
        <v>1</v>
      </c>
      <c r="E27" s="74">
        <v>1</v>
      </c>
      <c r="F27" s="74">
        <v>1</v>
      </c>
      <c r="G27" s="34">
        <v>1</v>
      </c>
    </row>
    <row r="28" spans="1:10">
      <c r="A28" s="3" t="s">
        <v>47</v>
      </c>
      <c r="B28" s="9">
        <v>7978067</v>
      </c>
      <c r="C28" s="9">
        <v>101382</v>
      </c>
      <c r="D28" s="34">
        <v>1.1863181386823223E-2</v>
      </c>
      <c r="E28" s="74">
        <v>163</v>
      </c>
      <c r="F28" s="74">
        <v>3</v>
      </c>
      <c r="G28" s="34">
        <v>1.7699115044247787E-2</v>
      </c>
    </row>
    <row r="29" spans="1:10">
      <c r="A29" s="32" t="s">
        <v>84</v>
      </c>
      <c r="B29" s="9">
        <v>587000</v>
      </c>
      <c r="C29" s="9">
        <v>569000</v>
      </c>
      <c r="D29" s="34">
        <v>0.95098706603131378</v>
      </c>
      <c r="E29" s="74">
        <v>27</v>
      </c>
      <c r="F29" s="74">
        <v>26</v>
      </c>
      <c r="G29" s="34">
        <v>0.95</v>
      </c>
    </row>
    <row r="30" spans="1:10">
      <c r="A30" s="3" t="s">
        <v>59</v>
      </c>
      <c r="B30" s="44">
        <v>145144436</v>
      </c>
      <c r="C30" s="44">
        <v>13667727</v>
      </c>
      <c r="D30" s="45">
        <v>9.4739022063868764E-2</v>
      </c>
      <c r="E30" s="46">
        <v>788</v>
      </c>
      <c r="F30" s="46">
        <v>181</v>
      </c>
      <c r="G30" s="45">
        <f>F30/E30</f>
        <v>0.22969543147208121</v>
      </c>
    </row>
    <row r="31" spans="1:10">
      <c r="A31" s="64" t="s">
        <v>8</v>
      </c>
      <c r="B31" s="83">
        <f>SUM(B24:B30)</f>
        <v>188912520</v>
      </c>
      <c r="C31" s="83">
        <f>SUM(C24:C30)</f>
        <v>16392221</v>
      </c>
      <c r="D31" s="66">
        <f>C31/B31</f>
        <v>8.6771490846662788E-2</v>
      </c>
      <c r="E31" s="65">
        <f>SUM(E24:E30)</f>
        <v>1364</v>
      </c>
      <c r="F31" s="65">
        <f>SUM(F24:F30)</f>
        <v>260</v>
      </c>
      <c r="G31" s="66">
        <f>F31/E31</f>
        <v>0.1906158357771261</v>
      </c>
    </row>
    <row r="32" spans="1:10">
      <c r="A32" s="3"/>
      <c r="B32" s="3"/>
      <c r="C32" s="3"/>
      <c r="D32" s="3"/>
      <c r="E32" s="3"/>
      <c r="F32" s="3"/>
      <c r="G32" s="3"/>
    </row>
    <row r="33" spans="1:8" s="32" customFormat="1">
      <c r="A33" s="137" t="s">
        <v>89</v>
      </c>
      <c r="B33" s="137"/>
      <c r="C33" s="3"/>
      <c r="D33" s="3"/>
      <c r="E33" s="3"/>
      <c r="F33" s="3"/>
      <c r="G33" s="3"/>
    </row>
    <row r="34" spans="1:8" s="32" customFormat="1">
      <c r="A34" s="5"/>
      <c r="B34" s="81" t="s">
        <v>87</v>
      </c>
      <c r="C34" s="3"/>
      <c r="D34" s="3"/>
      <c r="E34" s="3"/>
      <c r="F34" s="3"/>
      <c r="G34" s="3"/>
    </row>
    <row r="35" spans="1:8" s="32" customFormat="1">
      <c r="A35" s="32" t="s">
        <v>0</v>
      </c>
      <c r="B35" s="32">
        <v>1</v>
      </c>
      <c r="C35" s="3"/>
      <c r="D35" s="3"/>
      <c r="E35" s="3"/>
      <c r="F35" s="3"/>
      <c r="G35" s="3"/>
    </row>
    <row r="36" spans="1:8" s="32" customFormat="1">
      <c r="A36" s="32" t="s">
        <v>46</v>
      </c>
      <c r="B36" s="32">
        <v>4</v>
      </c>
      <c r="C36" s="3"/>
      <c r="D36" s="3"/>
      <c r="E36" s="3"/>
      <c r="F36" s="3"/>
      <c r="G36" s="3"/>
    </row>
    <row r="37" spans="1:8" s="32" customFormat="1">
      <c r="A37" s="32" t="s">
        <v>44</v>
      </c>
      <c r="B37" s="32">
        <v>1</v>
      </c>
      <c r="C37" s="3"/>
      <c r="D37" s="3"/>
      <c r="E37" s="3"/>
      <c r="F37" s="3"/>
      <c r="G37" s="3"/>
    </row>
    <row r="38" spans="1:8" s="32" customFormat="1">
      <c r="A38" s="32" t="s">
        <v>45</v>
      </c>
      <c r="B38" s="32">
        <v>1</v>
      </c>
      <c r="C38" s="3"/>
      <c r="D38" s="3"/>
      <c r="E38" s="3"/>
      <c r="F38" s="3"/>
      <c r="G38" s="3"/>
    </row>
    <row r="39" spans="1:8" s="32" customFormat="1">
      <c r="A39" s="32" t="s">
        <v>88</v>
      </c>
      <c r="B39" s="32">
        <v>2</v>
      </c>
      <c r="C39" s="3"/>
      <c r="D39" s="3"/>
      <c r="E39" s="3"/>
      <c r="F39" s="3"/>
      <c r="G39" s="3"/>
    </row>
    <row r="40" spans="1:8" s="32" customFormat="1">
      <c r="A40" s="32" t="s">
        <v>84</v>
      </c>
      <c r="B40" s="32">
        <v>4</v>
      </c>
      <c r="C40" s="3"/>
      <c r="D40" s="3"/>
      <c r="E40" s="3"/>
      <c r="F40" s="3"/>
      <c r="G40" s="3"/>
    </row>
    <row r="41" spans="1:8" s="32" customFormat="1">
      <c r="A41" s="32" t="s">
        <v>85</v>
      </c>
      <c r="B41" s="32">
        <v>13</v>
      </c>
      <c r="C41" s="3"/>
      <c r="D41" s="3"/>
      <c r="E41" s="3"/>
      <c r="F41" s="3"/>
      <c r="G41" s="3"/>
    </row>
    <row r="42" spans="1:8" s="32" customFormat="1">
      <c r="A42" s="79" t="s">
        <v>8</v>
      </c>
      <c r="B42" s="80">
        <f>SUM(B35:B41)</f>
        <v>26</v>
      </c>
      <c r="C42" s="3"/>
      <c r="D42" s="3"/>
      <c r="E42" s="3"/>
      <c r="F42" s="3"/>
      <c r="G42" s="3"/>
    </row>
    <row r="43" spans="1:8">
      <c r="A43" s="3"/>
      <c r="B43" s="3"/>
      <c r="C43" s="3"/>
      <c r="D43" s="3"/>
      <c r="E43" s="3"/>
      <c r="F43" s="3"/>
      <c r="G43" s="3"/>
    </row>
    <row r="44" spans="1:8" ht="23.25">
      <c r="A44" s="135" t="s">
        <v>99</v>
      </c>
      <c r="B44" s="135"/>
      <c r="C44" s="135"/>
      <c r="D44" s="135"/>
      <c r="E44" s="135"/>
      <c r="F44" s="135"/>
      <c r="G44" s="135"/>
      <c r="H44" s="36"/>
    </row>
    <row r="45" spans="1:8" ht="30">
      <c r="B45" s="39" t="s">
        <v>98</v>
      </c>
      <c r="C45" s="4" t="s">
        <v>78</v>
      </c>
      <c r="D45" s="4" t="s">
        <v>18</v>
      </c>
    </row>
    <row r="46" spans="1:8">
      <c r="A46" s="3" t="s">
        <v>0</v>
      </c>
      <c r="B46" s="2">
        <v>8789</v>
      </c>
      <c r="C46" s="2">
        <v>293</v>
      </c>
      <c r="D46" s="35">
        <f>C46/B46</f>
        <v>3.3337125952895667E-2</v>
      </c>
      <c r="E46" s="5"/>
    </row>
    <row r="47" spans="1:8">
      <c r="A47" s="3" t="s">
        <v>46</v>
      </c>
      <c r="B47" s="2">
        <v>355</v>
      </c>
      <c r="C47" s="2">
        <v>159</v>
      </c>
      <c r="D47" s="35">
        <f t="shared" ref="D47:D51" si="0">C47/B47</f>
        <v>0.44788732394366199</v>
      </c>
    </row>
    <row r="48" spans="1:8">
      <c r="A48" s="3" t="s">
        <v>44</v>
      </c>
      <c r="B48" s="2">
        <v>8490</v>
      </c>
      <c r="C48" s="2">
        <v>441</v>
      </c>
      <c r="D48" s="35">
        <f t="shared" si="0"/>
        <v>5.19434628975265E-2</v>
      </c>
    </row>
    <row r="49" spans="1:4">
      <c r="A49" s="3" t="s">
        <v>45</v>
      </c>
      <c r="B49" s="2">
        <v>271</v>
      </c>
      <c r="C49" s="2">
        <v>158</v>
      </c>
      <c r="D49" s="35">
        <f t="shared" si="0"/>
        <v>0.58302583025830257</v>
      </c>
    </row>
    <row r="50" spans="1:4">
      <c r="A50" s="32" t="s">
        <v>80</v>
      </c>
      <c r="B50" s="2">
        <v>6827</v>
      </c>
      <c r="C50" s="2">
        <v>288</v>
      </c>
      <c r="D50" s="35">
        <f t="shared" si="0"/>
        <v>4.218544016405449E-2</v>
      </c>
    </row>
    <row r="51" spans="1:4">
      <c r="A51" s="32" t="s">
        <v>81</v>
      </c>
      <c r="B51" s="42">
        <v>8638</v>
      </c>
      <c r="C51" s="42">
        <v>732</v>
      </c>
      <c r="D51" s="43">
        <f t="shared" si="0"/>
        <v>8.4741838388515858E-2</v>
      </c>
    </row>
    <row r="52" spans="1:4">
      <c r="A52" s="64" t="s">
        <v>8</v>
      </c>
      <c r="B52" s="65">
        <f>SUM(B46:B51)</f>
        <v>33370</v>
      </c>
      <c r="C52" s="65">
        <f>SUM(C46:C51)</f>
        <v>2071</v>
      </c>
      <c r="D52" s="67">
        <f>C52/B52</f>
        <v>6.2061732094695836E-2</v>
      </c>
    </row>
    <row r="53" spans="1:4">
      <c r="B53" s="36"/>
      <c r="C53" s="36"/>
      <c r="D53" s="36"/>
    </row>
    <row r="54" spans="1:4">
      <c r="D54" s="32"/>
    </row>
  </sheetData>
  <sortState ref="A3:J19">
    <sortCondition descending="1" ref="I3:I19"/>
  </sortState>
  <mergeCells count="4">
    <mergeCell ref="A22:G22"/>
    <mergeCell ref="A44:G44"/>
    <mergeCell ref="A1:I1"/>
    <mergeCell ref="A33:B33"/>
  </mergeCells>
  <pageMargins left="0.45" right="0.45" top="0.5" bottom="0.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G35" sqref="G35"/>
    </sheetView>
  </sheetViews>
  <sheetFormatPr defaultRowHeight="15"/>
  <cols>
    <col min="1" max="1" width="51.28515625" bestFit="1" customWidth="1"/>
    <col min="2" max="2" width="16.28515625" customWidth="1"/>
    <col min="3" max="3" width="15.7109375" customWidth="1"/>
    <col min="4" max="4" width="10.5703125" bestFit="1" customWidth="1"/>
    <col min="5" max="5" width="19.42578125" bestFit="1" customWidth="1"/>
    <col min="6" max="6" width="14.5703125" customWidth="1"/>
    <col min="7" max="7" width="17.7109375" bestFit="1" customWidth="1"/>
    <col min="8" max="8" width="18" bestFit="1" customWidth="1"/>
    <col min="9" max="9" width="17.7109375" bestFit="1" customWidth="1"/>
  </cols>
  <sheetData>
    <row r="1" spans="1:13" ht="31.5" customHeight="1">
      <c r="A1" s="4" t="s">
        <v>7</v>
      </c>
      <c r="B1" s="39" t="s">
        <v>5</v>
      </c>
      <c r="C1" s="39" t="s">
        <v>6</v>
      </c>
      <c r="D1" s="39" t="s">
        <v>16</v>
      </c>
      <c r="E1" s="39" t="s">
        <v>10</v>
      </c>
      <c r="F1" s="39" t="s">
        <v>19</v>
      </c>
      <c r="G1" s="39" t="s">
        <v>14</v>
      </c>
      <c r="H1" s="39" t="s">
        <v>17</v>
      </c>
      <c r="I1" s="39" t="s">
        <v>18</v>
      </c>
    </row>
    <row r="2" spans="1:13">
      <c r="A2" s="17" t="s">
        <v>24</v>
      </c>
      <c r="B2" s="90">
        <v>66467</v>
      </c>
      <c r="C2" s="50">
        <v>0</v>
      </c>
      <c r="D2" s="85">
        <f>C2/B2</f>
        <v>0</v>
      </c>
      <c r="E2" s="37"/>
      <c r="F2" s="37"/>
      <c r="G2" s="37">
        <v>2</v>
      </c>
      <c r="H2" s="37">
        <v>0</v>
      </c>
      <c r="I2" s="51">
        <f>H2/G2</f>
        <v>0</v>
      </c>
      <c r="J2" s="123"/>
      <c r="L2" s="134"/>
    </row>
    <row r="3" spans="1:13">
      <c r="A3" s="17" t="s">
        <v>25</v>
      </c>
      <c r="B3" s="90">
        <v>1204631.95</v>
      </c>
      <c r="C3" s="50">
        <v>0</v>
      </c>
      <c r="D3" s="85">
        <f t="shared" ref="D3:D21" si="0">C3/B3</f>
        <v>0</v>
      </c>
      <c r="E3" s="37"/>
      <c r="F3" s="37"/>
      <c r="G3" s="37">
        <v>15</v>
      </c>
      <c r="H3" s="37">
        <v>0</v>
      </c>
      <c r="I3" s="51">
        <f t="shared" ref="I3:I21" si="1">H3/G3</f>
        <v>0</v>
      </c>
      <c r="J3" s="123"/>
      <c r="K3" s="128"/>
      <c r="L3" s="134"/>
      <c r="M3" s="129"/>
    </row>
    <row r="4" spans="1:13">
      <c r="A4" s="17" t="s">
        <v>1</v>
      </c>
      <c r="B4" s="90">
        <v>1393943</v>
      </c>
      <c r="C4" s="50">
        <v>0</v>
      </c>
      <c r="D4" s="85">
        <f t="shared" si="0"/>
        <v>0</v>
      </c>
      <c r="E4" s="37"/>
      <c r="F4" s="37"/>
      <c r="G4" s="37">
        <v>16</v>
      </c>
      <c r="H4" s="37">
        <v>0</v>
      </c>
      <c r="I4" s="51">
        <f t="shared" si="1"/>
        <v>0</v>
      </c>
      <c r="J4" s="123"/>
      <c r="K4" s="128"/>
      <c r="L4" s="134"/>
      <c r="M4" s="129"/>
    </row>
    <row r="5" spans="1:13">
      <c r="A5" s="17" t="s">
        <v>2</v>
      </c>
      <c r="B5" s="90">
        <v>584566</v>
      </c>
      <c r="C5" s="50">
        <v>0</v>
      </c>
      <c r="D5" s="85">
        <f t="shared" si="0"/>
        <v>0</v>
      </c>
      <c r="E5" s="37"/>
      <c r="F5" s="37"/>
      <c r="G5" s="37">
        <v>8</v>
      </c>
      <c r="H5" s="37">
        <v>0</v>
      </c>
      <c r="I5" s="51">
        <f t="shared" si="1"/>
        <v>0</v>
      </c>
      <c r="J5" s="127"/>
      <c r="K5" s="128"/>
      <c r="L5" s="134"/>
      <c r="M5" s="129"/>
    </row>
    <row r="6" spans="1:13" s="13" customFormat="1">
      <c r="A6" s="17" t="s">
        <v>26</v>
      </c>
      <c r="B6" s="90">
        <v>1543949.7</v>
      </c>
      <c r="C6" s="50">
        <v>0</v>
      </c>
      <c r="D6" s="85">
        <f t="shared" si="0"/>
        <v>0</v>
      </c>
      <c r="E6" s="37"/>
      <c r="F6" s="37"/>
      <c r="G6" s="37">
        <v>3</v>
      </c>
      <c r="H6" s="37">
        <v>0</v>
      </c>
      <c r="I6" s="51">
        <f t="shared" si="1"/>
        <v>0</v>
      </c>
      <c r="J6" s="127"/>
      <c r="K6" s="128"/>
      <c r="L6" s="134"/>
      <c r="M6" s="129"/>
    </row>
    <row r="7" spans="1:13" s="13" customFormat="1">
      <c r="A7" s="17" t="s">
        <v>3</v>
      </c>
      <c r="B7" s="92">
        <v>2783921</v>
      </c>
      <c r="C7" s="50">
        <v>0</v>
      </c>
      <c r="D7" s="85">
        <f t="shared" si="0"/>
        <v>0</v>
      </c>
      <c r="E7" s="37"/>
      <c r="F7" s="37"/>
      <c r="G7" s="37">
        <v>21</v>
      </c>
      <c r="H7" s="37">
        <v>0</v>
      </c>
      <c r="I7" s="51">
        <f t="shared" si="1"/>
        <v>0</v>
      </c>
      <c r="J7" s="127"/>
      <c r="K7" s="128"/>
      <c r="L7" s="134"/>
      <c r="M7" s="129"/>
    </row>
    <row r="8" spans="1:13" s="13" customFormat="1">
      <c r="A8" s="17" t="s">
        <v>27</v>
      </c>
      <c r="B8" s="90">
        <v>1382623</v>
      </c>
      <c r="C8" s="50">
        <v>14675</v>
      </c>
      <c r="D8" s="85">
        <f t="shared" si="0"/>
        <v>1.0613883900383547E-2</v>
      </c>
      <c r="E8" s="89" t="s">
        <v>92</v>
      </c>
      <c r="F8" s="37" t="s">
        <v>21</v>
      </c>
      <c r="G8" s="37">
        <v>11</v>
      </c>
      <c r="H8" s="37">
        <v>1</v>
      </c>
      <c r="I8" s="51">
        <f t="shared" si="1"/>
        <v>9.0909090909090912E-2</v>
      </c>
      <c r="J8" s="127"/>
      <c r="K8" s="128"/>
      <c r="L8" s="134"/>
      <c r="M8" s="129"/>
    </row>
    <row r="9" spans="1:13" s="13" customFormat="1">
      <c r="A9" s="17" t="s">
        <v>28</v>
      </c>
      <c r="B9" s="90">
        <v>962000</v>
      </c>
      <c r="C9" s="50">
        <v>0</v>
      </c>
      <c r="D9" s="85">
        <f t="shared" si="0"/>
        <v>0</v>
      </c>
      <c r="E9" s="37"/>
      <c r="F9" s="37"/>
      <c r="G9" s="37">
        <v>13</v>
      </c>
      <c r="H9" s="37">
        <v>0</v>
      </c>
      <c r="I9" s="51">
        <f t="shared" si="1"/>
        <v>0</v>
      </c>
      <c r="J9" s="127"/>
      <c r="K9" s="128"/>
      <c r="L9" s="134"/>
      <c r="M9" s="129"/>
    </row>
    <row r="10" spans="1:13" s="13" customFormat="1">
      <c r="A10" s="17" t="s">
        <v>29</v>
      </c>
      <c r="B10" s="90">
        <v>51266</v>
      </c>
      <c r="C10" s="50">
        <v>0</v>
      </c>
      <c r="D10" s="85">
        <f t="shared" si="0"/>
        <v>0</v>
      </c>
      <c r="E10" s="37"/>
      <c r="F10" s="37"/>
      <c r="G10" s="37">
        <v>3</v>
      </c>
      <c r="H10" s="37">
        <v>0</v>
      </c>
      <c r="I10" s="51">
        <f t="shared" si="1"/>
        <v>0</v>
      </c>
      <c r="J10" s="124"/>
      <c r="K10" s="128"/>
      <c r="L10" s="134"/>
      <c r="M10" s="129"/>
    </row>
    <row r="11" spans="1:13" s="13" customFormat="1">
      <c r="A11" s="17" t="s">
        <v>30</v>
      </c>
      <c r="B11" s="90">
        <v>432560.75</v>
      </c>
      <c r="C11" s="50">
        <v>0</v>
      </c>
      <c r="D11" s="85">
        <f t="shared" si="0"/>
        <v>0</v>
      </c>
      <c r="E11" s="37"/>
      <c r="F11" s="37"/>
      <c r="G11" s="37">
        <v>8</v>
      </c>
      <c r="H11" s="37">
        <v>0</v>
      </c>
      <c r="I11" s="51">
        <f t="shared" si="1"/>
        <v>0</v>
      </c>
      <c r="J11" s="124"/>
      <c r="K11" s="128"/>
      <c r="L11" s="134"/>
      <c r="M11" s="129"/>
    </row>
    <row r="12" spans="1:13" s="13" customFormat="1">
      <c r="A12" s="17" t="s">
        <v>31</v>
      </c>
      <c r="B12" s="90">
        <v>439243</v>
      </c>
      <c r="C12" s="50">
        <v>0</v>
      </c>
      <c r="D12" s="85">
        <f t="shared" si="0"/>
        <v>0</v>
      </c>
      <c r="E12" s="37"/>
      <c r="F12" s="37"/>
      <c r="G12" s="37">
        <v>4</v>
      </c>
      <c r="H12" s="37">
        <v>0</v>
      </c>
      <c r="I12" s="51">
        <f t="shared" si="1"/>
        <v>0</v>
      </c>
      <c r="J12" s="124"/>
      <c r="K12" s="128"/>
      <c r="L12" s="134"/>
      <c r="M12" s="129"/>
    </row>
    <row r="13" spans="1:13" s="13" customFormat="1">
      <c r="A13" s="17" t="s">
        <v>32</v>
      </c>
      <c r="B13" s="90">
        <v>3659820</v>
      </c>
      <c r="C13" s="50">
        <v>0</v>
      </c>
      <c r="D13" s="85">
        <f t="shared" si="0"/>
        <v>0</v>
      </c>
      <c r="E13" s="37"/>
      <c r="F13" s="37"/>
      <c r="G13" s="37">
        <v>11</v>
      </c>
      <c r="H13" s="37">
        <v>0</v>
      </c>
      <c r="I13" s="51">
        <f t="shared" si="1"/>
        <v>0</v>
      </c>
      <c r="J13" s="124"/>
      <c r="K13" s="128"/>
      <c r="L13" s="134"/>
      <c r="M13" s="129"/>
    </row>
    <row r="14" spans="1:13" s="13" customFormat="1">
      <c r="A14" s="17" t="s">
        <v>4</v>
      </c>
      <c r="B14" s="90">
        <v>1601476</v>
      </c>
      <c r="C14" s="50">
        <v>0</v>
      </c>
      <c r="D14" s="85">
        <f t="shared" si="0"/>
        <v>0</v>
      </c>
      <c r="E14" s="37"/>
      <c r="F14" s="37"/>
      <c r="G14" s="37">
        <v>21</v>
      </c>
      <c r="H14" s="37">
        <v>0</v>
      </c>
      <c r="I14" s="51">
        <f t="shared" si="1"/>
        <v>0</v>
      </c>
      <c r="J14" s="122"/>
      <c r="K14" s="128"/>
      <c r="L14" s="134"/>
      <c r="M14" s="129"/>
    </row>
    <row r="15" spans="1:13" s="13" customFormat="1">
      <c r="A15" s="17" t="s">
        <v>33</v>
      </c>
      <c r="B15" s="90">
        <v>703740.16</v>
      </c>
      <c r="C15" s="50">
        <v>0</v>
      </c>
      <c r="D15" s="85">
        <f t="shared" si="0"/>
        <v>0</v>
      </c>
      <c r="E15" s="37"/>
      <c r="F15" s="37"/>
      <c r="G15" s="37">
        <v>17</v>
      </c>
      <c r="H15" s="37">
        <v>0</v>
      </c>
      <c r="I15" s="51">
        <f t="shared" si="1"/>
        <v>0</v>
      </c>
      <c r="J15" s="122"/>
      <c r="K15" s="128"/>
      <c r="L15" s="134"/>
      <c r="M15" s="129"/>
    </row>
    <row r="16" spans="1:13" s="13" customFormat="1">
      <c r="A16" s="17" t="s">
        <v>34</v>
      </c>
      <c r="B16" s="90">
        <v>64257.479999999996</v>
      </c>
      <c r="C16" s="50">
        <v>0</v>
      </c>
      <c r="D16" s="85">
        <f t="shared" si="0"/>
        <v>0</v>
      </c>
      <c r="E16" s="37"/>
      <c r="F16" s="37"/>
      <c r="G16" s="37">
        <v>3</v>
      </c>
      <c r="H16" s="37">
        <v>0</v>
      </c>
      <c r="I16" s="51">
        <f t="shared" si="1"/>
        <v>0</v>
      </c>
      <c r="J16" s="122"/>
      <c r="K16" s="128"/>
      <c r="L16" s="134"/>
      <c r="M16" s="129"/>
    </row>
    <row r="17" spans="1:13" s="13" customFormat="1">
      <c r="A17" s="17" t="s">
        <v>35</v>
      </c>
      <c r="B17" s="90">
        <v>3033272</v>
      </c>
      <c r="C17" s="50">
        <v>0</v>
      </c>
      <c r="D17" s="85">
        <f t="shared" si="0"/>
        <v>0</v>
      </c>
      <c r="E17" s="37"/>
      <c r="F17" s="37"/>
      <c r="G17" s="37">
        <v>2</v>
      </c>
      <c r="H17" s="37">
        <v>0</v>
      </c>
      <c r="I17" s="51">
        <f t="shared" si="1"/>
        <v>0</v>
      </c>
      <c r="J17" s="122"/>
      <c r="K17" s="128"/>
      <c r="L17" s="134"/>
      <c r="M17" s="129"/>
    </row>
    <row r="18" spans="1:13" s="13" customFormat="1">
      <c r="A18" s="17" t="s">
        <v>36</v>
      </c>
      <c r="B18" s="90">
        <v>421022</v>
      </c>
      <c r="C18" s="50">
        <v>0</v>
      </c>
      <c r="D18" s="85">
        <f t="shared" si="0"/>
        <v>0</v>
      </c>
      <c r="E18" s="37"/>
      <c r="F18" s="37"/>
      <c r="G18" s="37">
        <v>6</v>
      </c>
      <c r="H18" s="37">
        <v>0</v>
      </c>
      <c r="I18" s="51">
        <f t="shared" si="1"/>
        <v>0</v>
      </c>
      <c r="J18" s="122"/>
      <c r="K18" s="128"/>
      <c r="L18" s="134"/>
      <c r="M18" s="129"/>
    </row>
    <row r="19" spans="1:13" s="13" customFormat="1">
      <c r="A19" s="17" t="s">
        <v>37</v>
      </c>
      <c r="B19" s="90">
        <v>244329</v>
      </c>
      <c r="C19" s="50">
        <v>0</v>
      </c>
      <c r="D19" s="85">
        <f t="shared" si="0"/>
        <v>0</v>
      </c>
      <c r="E19" s="37"/>
      <c r="F19" s="37"/>
      <c r="G19" s="37">
        <v>5</v>
      </c>
      <c r="H19" s="37">
        <v>0</v>
      </c>
      <c r="I19" s="51">
        <f t="shared" si="1"/>
        <v>0</v>
      </c>
      <c r="J19" s="122"/>
      <c r="K19" s="128"/>
      <c r="L19" s="134"/>
      <c r="M19" s="129"/>
    </row>
    <row r="20" spans="1:13" s="13" customFormat="1">
      <c r="A20" s="17" t="s">
        <v>38</v>
      </c>
      <c r="B20" s="91">
        <v>1516545</v>
      </c>
      <c r="C20" s="53">
        <v>0</v>
      </c>
      <c r="D20" s="87">
        <f t="shared" si="0"/>
        <v>0</v>
      </c>
      <c r="E20" s="55"/>
      <c r="F20" s="55"/>
      <c r="G20" s="55">
        <v>12</v>
      </c>
      <c r="H20" s="55">
        <v>0</v>
      </c>
      <c r="I20" s="54">
        <f t="shared" si="1"/>
        <v>0</v>
      </c>
      <c r="J20" s="122"/>
      <c r="K20" s="128"/>
      <c r="L20" s="134"/>
      <c r="M20" s="129"/>
    </row>
    <row r="21" spans="1:13">
      <c r="A21" s="8" t="s">
        <v>8</v>
      </c>
      <c r="B21" s="56">
        <f>SUM(B2:B20)</f>
        <v>22089633.039999999</v>
      </c>
      <c r="C21" s="56">
        <f>SUM(C2:C20)</f>
        <v>14675</v>
      </c>
      <c r="D21" s="88">
        <f t="shared" si="0"/>
        <v>6.6433878613675692E-4</v>
      </c>
      <c r="E21" s="37"/>
      <c r="F21" s="37"/>
      <c r="G21" s="138">
        <f>SUM(G2:G20)</f>
        <v>181</v>
      </c>
      <c r="H21" s="119">
        <f>SUM(H2:H20)</f>
        <v>1</v>
      </c>
      <c r="I21" s="57">
        <f t="shared" si="1"/>
        <v>5.5248618784530384E-3</v>
      </c>
      <c r="J21" s="56"/>
    </row>
    <row r="24" spans="1:13" ht="29.25" customHeight="1">
      <c r="A24" s="47" t="s">
        <v>40</v>
      </c>
      <c r="B24" s="39" t="s">
        <v>41</v>
      </c>
      <c r="C24" s="39" t="s">
        <v>42</v>
      </c>
      <c r="D24" s="39" t="s">
        <v>16</v>
      </c>
      <c r="E24" s="39" t="s">
        <v>43</v>
      </c>
      <c r="F24" s="39" t="s">
        <v>15</v>
      </c>
      <c r="G24" s="39" t="s">
        <v>18</v>
      </c>
    </row>
    <row r="25" spans="1:13">
      <c r="A25" s="15">
        <v>2010</v>
      </c>
      <c r="B25" s="50">
        <v>4140648.12</v>
      </c>
      <c r="C25" s="50">
        <v>0</v>
      </c>
      <c r="D25" s="85">
        <f>C25/B25</f>
        <v>0</v>
      </c>
      <c r="E25" s="52">
        <v>33</v>
      </c>
      <c r="F25" s="37">
        <v>0</v>
      </c>
      <c r="G25" s="85">
        <f>F25/E25</f>
        <v>0</v>
      </c>
    </row>
    <row r="26" spans="1:13">
      <c r="A26" s="15">
        <v>2011</v>
      </c>
      <c r="B26" s="50">
        <v>2462977</v>
      </c>
      <c r="C26" s="50">
        <v>0</v>
      </c>
      <c r="D26" s="85">
        <f t="shared" ref="D26:D30" si="2">C26/B26</f>
        <v>0</v>
      </c>
      <c r="E26" s="52">
        <v>23</v>
      </c>
      <c r="F26" s="37">
        <v>0</v>
      </c>
      <c r="G26" s="85">
        <f t="shared" ref="G26:G30" si="3">F26/E26</f>
        <v>0</v>
      </c>
    </row>
    <row r="27" spans="1:13">
      <c r="A27" s="15">
        <v>2012</v>
      </c>
      <c r="B27" s="50">
        <v>2458209.77</v>
      </c>
      <c r="C27" s="50">
        <v>0</v>
      </c>
      <c r="D27" s="85">
        <f t="shared" si="2"/>
        <v>0</v>
      </c>
      <c r="E27" s="52">
        <v>29</v>
      </c>
      <c r="F27" s="37">
        <v>0</v>
      </c>
      <c r="G27" s="85">
        <f t="shared" si="3"/>
        <v>0</v>
      </c>
    </row>
    <row r="28" spans="1:13">
      <c r="A28" s="15">
        <v>2013</v>
      </c>
      <c r="B28" s="50">
        <v>4738418</v>
      </c>
      <c r="C28" s="50">
        <v>0</v>
      </c>
      <c r="D28" s="85">
        <f t="shared" si="2"/>
        <v>0</v>
      </c>
      <c r="E28" s="52">
        <v>29</v>
      </c>
      <c r="F28" s="37">
        <v>0</v>
      </c>
      <c r="G28" s="85">
        <f t="shared" si="3"/>
        <v>0</v>
      </c>
    </row>
    <row r="29" spans="1:13">
      <c r="A29" s="15">
        <v>2014</v>
      </c>
      <c r="B29" s="50">
        <v>3674053.75</v>
      </c>
      <c r="C29" s="50">
        <v>0</v>
      </c>
      <c r="D29" s="85">
        <f t="shared" si="2"/>
        <v>0</v>
      </c>
      <c r="E29" s="52">
        <v>31</v>
      </c>
      <c r="F29" s="37">
        <v>0</v>
      </c>
      <c r="G29" s="85">
        <f t="shared" si="3"/>
        <v>0</v>
      </c>
    </row>
    <row r="30" spans="1:13">
      <c r="A30">
        <v>2015</v>
      </c>
      <c r="B30" s="50">
        <v>4615326.4000000004</v>
      </c>
      <c r="C30" s="50">
        <v>14675</v>
      </c>
      <c r="D30" s="85">
        <f t="shared" si="2"/>
        <v>3.1796234389836436E-3</v>
      </c>
      <c r="E30" s="52">
        <v>36</v>
      </c>
      <c r="F30" s="37">
        <v>1</v>
      </c>
      <c r="G30" s="85">
        <f t="shared" si="3"/>
        <v>2.7777777777777776E-2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H6" sqref="H6"/>
    </sheetView>
  </sheetViews>
  <sheetFormatPr defaultRowHeight="15"/>
  <cols>
    <col min="1" max="1" width="47.140625" bestFit="1" customWidth="1"/>
    <col min="2" max="2" width="18.7109375" customWidth="1"/>
    <col min="3" max="3" width="17.85546875" customWidth="1"/>
    <col min="4" max="4" width="10.5703125" bestFit="1" customWidth="1"/>
    <col min="5" max="5" width="19.42578125" bestFit="1" customWidth="1"/>
    <col min="6" max="6" width="16.42578125" style="13" bestFit="1" customWidth="1"/>
    <col min="7" max="7" width="17.7109375" bestFit="1" customWidth="1"/>
    <col min="8" max="8" width="18" bestFit="1" customWidth="1"/>
    <col min="9" max="9" width="17.7109375" bestFit="1" customWidth="1"/>
  </cols>
  <sheetData>
    <row r="1" spans="1:9" ht="34.5" customHeight="1">
      <c r="A1" s="4" t="s">
        <v>7</v>
      </c>
      <c r="B1" s="39" t="s">
        <v>22</v>
      </c>
      <c r="C1" s="39" t="s">
        <v>23</v>
      </c>
      <c r="D1" s="39" t="s">
        <v>16</v>
      </c>
      <c r="E1" s="39" t="s">
        <v>10</v>
      </c>
      <c r="F1" s="39" t="s">
        <v>19</v>
      </c>
      <c r="G1" s="39" t="s">
        <v>14</v>
      </c>
      <c r="H1" s="39" t="s">
        <v>17</v>
      </c>
      <c r="I1" s="39" t="s">
        <v>18</v>
      </c>
    </row>
    <row r="2" spans="1:9">
      <c r="A2" s="14" t="s">
        <v>1</v>
      </c>
      <c r="B2" s="94">
        <v>151172</v>
      </c>
      <c r="C2" s="95">
        <v>151172</v>
      </c>
      <c r="D2" s="93">
        <f>C2/B2</f>
        <v>1</v>
      </c>
      <c r="E2" s="37" t="s">
        <v>11</v>
      </c>
      <c r="F2" s="37" t="s">
        <v>20</v>
      </c>
      <c r="G2" s="37">
        <v>12</v>
      </c>
      <c r="H2" s="37">
        <v>12</v>
      </c>
      <c r="I2" s="40">
        <f>H2/G2</f>
        <v>1</v>
      </c>
    </row>
    <row r="3" spans="1:9">
      <c r="A3" s="14" t="s">
        <v>2</v>
      </c>
      <c r="B3" s="94">
        <v>56189</v>
      </c>
      <c r="C3" s="95">
        <v>56189</v>
      </c>
      <c r="D3" s="93">
        <f t="shared" ref="D3:D6" si="0">C3/B3</f>
        <v>1</v>
      </c>
      <c r="E3" s="37" t="s">
        <v>12</v>
      </c>
      <c r="F3" s="37" t="s">
        <v>20</v>
      </c>
      <c r="G3" s="37">
        <v>4</v>
      </c>
      <c r="H3" s="37">
        <v>4</v>
      </c>
      <c r="I3" s="40">
        <f t="shared" ref="I3:I6" si="1">H3/G3</f>
        <v>1</v>
      </c>
    </row>
    <row r="4" spans="1:9">
      <c r="A4" s="14" t="s">
        <v>3</v>
      </c>
      <c r="B4" s="94">
        <v>287755</v>
      </c>
      <c r="C4" s="95">
        <v>23415</v>
      </c>
      <c r="D4" s="93">
        <f t="shared" si="0"/>
        <v>8.1371305450817541E-2</v>
      </c>
      <c r="E4" s="37" t="s">
        <v>13</v>
      </c>
      <c r="F4" s="37" t="s">
        <v>21</v>
      </c>
      <c r="G4" s="37">
        <v>4</v>
      </c>
      <c r="H4" s="37">
        <v>1</v>
      </c>
      <c r="I4" s="40">
        <f t="shared" si="1"/>
        <v>0.25</v>
      </c>
    </row>
    <row r="5" spans="1:9">
      <c r="A5" s="14" t="s">
        <v>4</v>
      </c>
      <c r="B5" s="126">
        <v>461977</v>
      </c>
      <c r="C5" s="126">
        <v>461977</v>
      </c>
      <c r="D5" s="86">
        <f t="shared" si="0"/>
        <v>1</v>
      </c>
      <c r="E5" s="55" t="s">
        <v>9</v>
      </c>
      <c r="F5" s="55" t="s">
        <v>20</v>
      </c>
      <c r="G5" s="55">
        <v>21</v>
      </c>
      <c r="H5" s="55">
        <v>21</v>
      </c>
      <c r="I5" s="70">
        <f t="shared" si="1"/>
        <v>1</v>
      </c>
    </row>
    <row r="6" spans="1:9">
      <c r="A6" s="8" t="s">
        <v>8</v>
      </c>
      <c r="B6" s="62">
        <f>SUM(B2:B5)</f>
        <v>957093</v>
      </c>
      <c r="C6" s="56">
        <f>SUM(C2:C5)</f>
        <v>692753</v>
      </c>
      <c r="D6" s="88">
        <f t="shared" si="0"/>
        <v>0.72380949395722249</v>
      </c>
      <c r="E6" s="37"/>
      <c r="F6" s="37"/>
      <c r="G6" s="119">
        <f>SUM(G2:G5)</f>
        <v>41</v>
      </c>
      <c r="H6" s="119">
        <f>SUM(H2:H5)</f>
        <v>38</v>
      </c>
      <c r="I6" s="71">
        <f t="shared" si="1"/>
        <v>0.92682926829268297</v>
      </c>
    </row>
    <row r="7" spans="1:9">
      <c r="B7" s="37"/>
      <c r="C7" s="37"/>
      <c r="D7" s="37"/>
      <c r="E7" s="37"/>
      <c r="F7" s="37"/>
      <c r="G7" s="37"/>
      <c r="H7" s="37"/>
      <c r="I7" s="37"/>
    </row>
    <row r="9" spans="1:9" ht="32.25" customHeight="1">
      <c r="A9" s="47" t="s">
        <v>40</v>
      </c>
      <c r="B9" s="4" t="s">
        <v>41</v>
      </c>
      <c r="C9" s="4" t="s">
        <v>42</v>
      </c>
      <c r="D9" s="4" t="s">
        <v>16</v>
      </c>
      <c r="E9" s="4" t="s">
        <v>43</v>
      </c>
      <c r="F9" s="4" t="s">
        <v>15</v>
      </c>
      <c r="G9" s="4" t="s">
        <v>18</v>
      </c>
    </row>
    <row r="10" spans="1:9">
      <c r="A10">
        <v>2010</v>
      </c>
      <c r="B10" s="50">
        <v>80461</v>
      </c>
      <c r="C10" s="50">
        <v>80461</v>
      </c>
      <c r="D10" s="93">
        <f>C10/B10</f>
        <v>1</v>
      </c>
      <c r="E10" s="37">
        <v>5</v>
      </c>
      <c r="F10" s="37">
        <v>5</v>
      </c>
      <c r="G10" s="51">
        <f>F10/E10</f>
        <v>1</v>
      </c>
    </row>
    <row r="11" spans="1:9">
      <c r="A11">
        <v>2011</v>
      </c>
      <c r="B11" s="50">
        <v>107415</v>
      </c>
      <c r="C11" s="50">
        <v>54868</v>
      </c>
      <c r="D11" s="93">
        <f t="shared" ref="D11:D15" si="2">C11/B11</f>
        <v>0.51080389144905269</v>
      </c>
      <c r="E11" s="37">
        <v>6</v>
      </c>
      <c r="F11" s="37">
        <v>4</v>
      </c>
      <c r="G11" s="51">
        <f t="shared" ref="G11:G15" si="3">F11/E11</f>
        <v>0.66666666666666663</v>
      </c>
    </row>
    <row r="12" spans="1:9">
      <c r="A12">
        <v>2012</v>
      </c>
      <c r="B12" s="50">
        <v>89287</v>
      </c>
      <c r="C12" s="50">
        <v>89287</v>
      </c>
      <c r="D12" s="93">
        <f t="shared" si="2"/>
        <v>1</v>
      </c>
      <c r="E12" s="37">
        <v>7</v>
      </c>
      <c r="F12" s="37">
        <v>7</v>
      </c>
      <c r="G12" s="51">
        <f t="shared" si="3"/>
        <v>1</v>
      </c>
    </row>
    <row r="13" spans="1:9">
      <c r="A13">
        <v>2013</v>
      </c>
      <c r="B13" s="50">
        <v>138125</v>
      </c>
      <c r="C13" s="50">
        <v>138125</v>
      </c>
      <c r="D13" s="93">
        <f t="shared" si="2"/>
        <v>1</v>
      </c>
      <c r="E13" s="37">
        <v>8</v>
      </c>
      <c r="F13" s="37">
        <v>8</v>
      </c>
      <c r="G13" s="51">
        <f t="shared" si="3"/>
        <v>1</v>
      </c>
    </row>
    <row r="14" spans="1:9">
      <c r="A14">
        <v>2014</v>
      </c>
      <c r="B14" s="50">
        <v>252693</v>
      </c>
      <c r="C14" s="50">
        <v>252693</v>
      </c>
      <c r="D14" s="93">
        <f t="shared" si="2"/>
        <v>1</v>
      </c>
      <c r="E14" s="37">
        <v>10</v>
      </c>
      <c r="F14" s="37">
        <v>10</v>
      </c>
      <c r="G14" s="51">
        <f t="shared" si="3"/>
        <v>1</v>
      </c>
    </row>
    <row r="15" spans="1:9">
      <c r="A15">
        <v>2015</v>
      </c>
      <c r="B15" s="96">
        <v>289112</v>
      </c>
      <c r="C15" s="96">
        <v>77319</v>
      </c>
      <c r="D15" s="93">
        <f t="shared" si="2"/>
        <v>0.26743614931237719</v>
      </c>
      <c r="E15" s="37">
        <v>5</v>
      </c>
      <c r="F15" s="37">
        <v>4</v>
      </c>
      <c r="G15" s="51">
        <f t="shared" si="3"/>
        <v>0.8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5" sqref="F5:F18"/>
    </sheetView>
  </sheetViews>
  <sheetFormatPr defaultRowHeight="15"/>
  <cols>
    <col min="1" max="1" width="47.140625" bestFit="1" customWidth="1"/>
    <col min="2" max="2" width="20.7109375" bestFit="1" customWidth="1"/>
    <col min="3" max="3" width="17" customWidth="1"/>
    <col min="4" max="4" width="10.5703125" bestFit="1" customWidth="1"/>
    <col min="5" max="5" width="17.42578125" customWidth="1"/>
    <col min="6" max="6" width="16.42578125" bestFit="1" customWidth="1"/>
    <col min="7" max="7" width="17.7109375" bestFit="1" customWidth="1"/>
    <col min="8" max="8" width="18" bestFit="1" customWidth="1"/>
    <col min="9" max="9" width="17.7109375" bestFit="1" customWidth="1"/>
  </cols>
  <sheetData>
    <row r="1" spans="1:9" ht="39" customHeight="1">
      <c r="A1" s="39" t="s">
        <v>7</v>
      </c>
      <c r="B1" s="63" t="s">
        <v>49</v>
      </c>
      <c r="C1" s="39" t="s">
        <v>50</v>
      </c>
      <c r="D1" s="63" t="s">
        <v>16</v>
      </c>
      <c r="E1" s="63" t="s">
        <v>10</v>
      </c>
      <c r="F1" s="63" t="s">
        <v>19</v>
      </c>
      <c r="G1" s="63" t="s">
        <v>14</v>
      </c>
      <c r="H1" s="63" t="s">
        <v>17</v>
      </c>
      <c r="I1" s="63" t="s">
        <v>18</v>
      </c>
    </row>
    <row r="2" spans="1:9">
      <c r="A2" s="20" t="s">
        <v>24</v>
      </c>
      <c r="B2" s="97">
        <v>76364</v>
      </c>
      <c r="C2" s="58">
        <v>0</v>
      </c>
      <c r="D2" s="41">
        <f>C2/B2</f>
        <v>0</v>
      </c>
      <c r="E2" s="10"/>
      <c r="F2" s="10"/>
      <c r="G2" s="37">
        <v>2</v>
      </c>
      <c r="H2" s="37">
        <v>0</v>
      </c>
      <c r="I2" s="41">
        <f>H2/G2</f>
        <v>0</v>
      </c>
    </row>
    <row r="3" spans="1:9">
      <c r="A3" s="20" t="s">
        <v>25</v>
      </c>
      <c r="B3" s="97">
        <v>1319533.78</v>
      </c>
      <c r="C3" s="58">
        <v>0</v>
      </c>
      <c r="D3" s="41">
        <f t="shared" ref="D3:D19" si="0">C3/B3</f>
        <v>0</v>
      </c>
      <c r="E3" s="10"/>
      <c r="F3" s="10"/>
      <c r="G3" s="37">
        <v>15</v>
      </c>
      <c r="H3" s="37">
        <v>0</v>
      </c>
      <c r="I3" s="41">
        <f t="shared" ref="I3:I20" si="1">H3/G3</f>
        <v>0</v>
      </c>
    </row>
    <row r="4" spans="1:9">
      <c r="A4" s="20" t="s">
        <v>1</v>
      </c>
      <c r="B4" s="97">
        <v>1006940</v>
      </c>
      <c r="C4" s="99">
        <v>0</v>
      </c>
      <c r="D4" s="41">
        <f t="shared" si="0"/>
        <v>0</v>
      </c>
      <c r="E4" s="10"/>
      <c r="F4" s="10"/>
      <c r="G4" s="37">
        <v>16</v>
      </c>
      <c r="H4" s="37">
        <v>0</v>
      </c>
      <c r="I4" s="41">
        <f t="shared" si="1"/>
        <v>0</v>
      </c>
    </row>
    <row r="5" spans="1:9">
      <c r="A5" s="20" t="s">
        <v>2</v>
      </c>
      <c r="B5" s="97">
        <v>370755</v>
      </c>
      <c r="C5" s="99">
        <v>99678</v>
      </c>
      <c r="D5" s="41">
        <f t="shared" si="0"/>
        <v>0.26885139782336043</v>
      </c>
      <c r="E5" s="10" t="s">
        <v>48</v>
      </c>
      <c r="F5" s="37" t="s">
        <v>21</v>
      </c>
      <c r="G5" s="37">
        <v>8</v>
      </c>
      <c r="H5" s="37">
        <v>2</v>
      </c>
      <c r="I5" s="41">
        <f t="shared" si="1"/>
        <v>0.25</v>
      </c>
    </row>
    <row r="6" spans="1:9" s="19" customFormat="1">
      <c r="A6" s="20" t="s">
        <v>26</v>
      </c>
      <c r="B6" s="97">
        <v>231434.99</v>
      </c>
      <c r="C6" s="99">
        <v>0</v>
      </c>
      <c r="D6" s="41">
        <f t="shared" si="0"/>
        <v>0</v>
      </c>
      <c r="E6" s="10"/>
      <c r="F6" s="37"/>
      <c r="G6" s="37">
        <v>3</v>
      </c>
      <c r="H6" s="37">
        <v>0</v>
      </c>
      <c r="I6" s="41">
        <f t="shared" si="1"/>
        <v>0</v>
      </c>
    </row>
    <row r="7" spans="1:9" s="19" customFormat="1">
      <c r="A7" s="20" t="s">
        <v>3</v>
      </c>
      <c r="B7" s="97">
        <v>2148915.21</v>
      </c>
      <c r="C7" s="99">
        <v>0</v>
      </c>
      <c r="D7" s="41">
        <f t="shared" si="0"/>
        <v>0</v>
      </c>
      <c r="E7" s="10"/>
      <c r="F7" s="37"/>
      <c r="G7" s="37">
        <v>21</v>
      </c>
      <c r="H7" s="37">
        <v>0</v>
      </c>
      <c r="I7" s="41">
        <f t="shared" si="1"/>
        <v>0</v>
      </c>
    </row>
    <row r="8" spans="1:9" s="19" customFormat="1">
      <c r="A8" s="20" t="s">
        <v>27</v>
      </c>
      <c r="B8" s="97">
        <v>600848</v>
      </c>
      <c r="C8" s="99">
        <v>0</v>
      </c>
      <c r="D8" s="41">
        <f t="shared" si="0"/>
        <v>0</v>
      </c>
      <c r="E8" s="10"/>
      <c r="F8" s="37"/>
      <c r="G8" s="37">
        <v>7</v>
      </c>
      <c r="H8" s="37">
        <v>0</v>
      </c>
      <c r="I8" s="41">
        <f t="shared" si="1"/>
        <v>0</v>
      </c>
    </row>
    <row r="9" spans="1:9" s="19" customFormat="1">
      <c r="A9" s="20" t="s">
        <v>28</v>
      </c>
      <c r="B9" s="97">
        <v>574499</v>
      </c>
      <c r="C9" s="99">
        <v>0</v>
      </c>
      <c r="D9" s="41">
        <f t="shared" si="0"/>
        <v>0</v>
      </c>
      <c r="E9" s="10"/>
      <c r="F9" s="37"/>
      <c r="G9" s="37">
        <v>13</v>
      </c>
      <c r="H9" s="37">
        <v>0</v>
      </c>
      <c r="I9" s="41">
        <f t="shared" si="1"/>
        <v>0</v>
      </c>
    </row>
    <row r="10" spans="1:9" s="19" customFormat="1">
      <c r="A10" s="20" t="s">
        <v>29</v>
      </c>
      <c r="B10" s="97">
        <v>108873</v>
      </c>
      <c r="C10" s="99">
        <v>0</v>
      </c>
      <c r="D10" s="41">
        <f t="shared" si="0"/>
        <v>0</v>
      </c>
      <c r="E10" s="10"/>
      <c r="F10" s="37"/>
      <c r="G10" s="37">
        <v>3</v>
      </c>
      <c r="H10" s="37">
        <v>0</v>
      </c>
      <c r="I10" s="41">
        <f t="shared" si="1"/>
        <v>0</v>
      </c>
    </row>
    <row r="11" spans="1:9" s="19" customFormat="1">
      <c r="A11" s="20" t="s">
        <v>30</v>
      </c>
      <c r="B11" s="97">
        <v>505751.38</v>
      </c>
      <c r="C11" s="99">
        <v>0</v>
      </c>
      <c r="D11" s="41">
        <f t="shared" si="0"/>
        <v>0</v>
      </c>
      <c r="E11" s="10"/>
      <c r="F11" s="37"/>
      <c r="G11" s="37">
        <v>8</v>
      </c>
      <c r="H11" s="37">
        <v>0</v>
      </c>
      <c r="I11" s="41">
        <f t="shared" si="1"/>
        <v>0</v>
      </c>
    </row>
    <row r="12" spans="1:9" s="19" customFormat="1">
      <c r="A12" s="20" t="s">
        <v>31</v>
      </c>
      <c r="B12" s="97">
        <v>261695</v>
      </c>
      <c r="C12" s="99">
        <v>0</v>
      </c>
      <c r="D12" s="41">
        <f t="shared" si="0"/>
        <v>0</v>
      </c>
      <c r="E12" s="10"/>
      <c r="F12" s="37"/>
      <c r="G12" s="37">
        <v>4</v>
      </c>
      <c r="H12" s="37">
        <v>0</v>
      </c>
      <c r="I12" s="41">
        <f t="shared" si="1"/>
        <v>0</v>
      </c>
    </row>
    <row r="13" spans="1:9" s="19" customFormat="1">
      <c r="A13" s="20" t="s">
        <v>32</v>
      </c>
      <c r="B13" s="97">
        <v>1125433</v>
      </c>
      <c r="C13" s="2">
        <v>906102</v>
      </c>
      <c r="D13" s="41">
        <f t="shared" si="0"/>
        <v>0.80511412052072406</v>
      </c>
      <c r="E13" s="10" t="s">
        <v>48</v>
      </c>
      <c r="F13" s="37" t="s">
        <v>21</v>
      </c>
      <c r="G13" s="37">
        <v>11</v>
      </c>
      <c r="H13" s="37">
        <v>7</v>
      </c>
      <c r="I13" s="41">
        <f t="shared" si="1"/>
        <v>0.63636363636363635</v>
      </c>
    </row>
    <row r="14" spans="1:9" s="19" customFormat="1">
      <c r="A14" s="20" t="s">
        <v>4</v>
      </c>
      <c r="B14" s="97">
        <v>814397</v>
      </c>
      <c r="C14" s="58">
        <v>0</v>
      </c>
      <c r="D14" s="41">
        <f t="shared" si="0"/>
        <v>0</v>
      </c>
      <c r="E14" s="10"/>
      <c r="F14" s="37"/>
      <c r="G14" s="37">
        <v>19</v>
      </c>
      <c r="H14" s="37">
        <v>0</v>
      </c>
      <c r="I14" s="41">
        <f t="shared" si="1"/>
        <v>0</v>
      </c>
    </row>
    <row r="15" spans="1:9" s="19" customFormat="1">
      <c r="A15" s="20" t="s">
        <v>33</v>
      </c>
      <c r="B15" s="97">
        <v>1031236.82</v>
      </c>
      <c r="C15" s="58">
        <v>0</v>
      </c>
      <c r="D15" s="41">
        <f t="shared" si="0"/>
        <v>0</v>
      </c>
      <c r="E15" s="10"/>
      <c r="F15" s="37"/>
      <c r="G15" s="37">
        <v>17</v>
      </c>
      <c r="H15" s="37">
        <v>0</v>
      </c>
      <c r="I15" s="41">
        <f t="shared" si="1"/>
        <v>0</v>
      </c>
    </row>
    <row r="16" spans="1:9" s="19" customFormat="1">
      <c r="A16" s="20" t="s">
        <v>34</v>
      </c>
      <c r="B16" s="97">
        <v>142416.06</v>
      </c>
      <c r="C16" s="58">
        <v>0</v>
      </c>
      <c r="D16" s="41">
        <f t="shared" si="0"/>
        <v>0</v>
      </c>
      <c r="E16" s="10"/>
      <c r="F16" s="37"/>
      <c r="G16" s="37">
        <v>3</v>
      </c>
      <c r="H16" s="37">
        <v>0</v>
      </c>
      <c r="I16" s="41">
        <f t="shared" si="1"/>
        <v>0</v>
      </c>
    </row>
    <row r="17" spans="1:9" s="19" customFormat="1">
      <c r="A17" s="20" t="s">
        <v>35</v>
      </c>
      <c r="B17" s="97">
        <v>1239367</v>
      </c>
      <c r="C17" s="99">
        <v>330000</v>
      </c>
      <c r="D17" s="41">
        <f t="shared" si="0"/>
        <v>0.26626495622362062</v>
      </c>
      <c r="E17" s="10" t="s">
        <v>48</v>
      </c>
      <c r="F17" s="37" t="s">
        <v>21</v>
      </c>
      <c r="G17" s="37">
        <v>2</v>
      </c>
      <c r="H17" s="37">
        <v>1</v>
      </c>
      <c r="I17" s="41">
        <f t="shared" si="1"/>
        <v>0.5</v>
      </c>
    </row>
    <row r="18" spans="1:9" s="19" customFormat="1">
      <c r="A18" s="20" t="s">
        <v>36</v>
      </c>
      <c r="B18" s="97">
        <v>347655</v>
      </c>
      <c r="C18" s="58">
        <v>0</v>
      </c>
      <c r="D18" s="41">
        <f t="shared" si="0"/>
        <v>0</v>
      </c>
      <c r="E18" s="10"/>
      <c r="F18" s="37"/>
      <c r="G18" s="37">
        <v>6</v>
      </c>
      <c r="H18" s="37">
        <v>0</v>
      </c>
      <c r="I18" s="41">
        <f t="shared" si="1"/>
        <v>0</v>
      </c>
    </row>
    <row r="19" spans="1:9" s="19" customFormat="1">
      <c r="A19" s="20" t="s">
        <v>37</v>
      </c>
      <c r="B19" s="97">
        <v>239273</v>
      </c>
      <c r="C19" s="60">
        <v>0</v>
      </c>
      <c r="D19" s="72">
        <f t="shared" si="0"/>
        <v>0</v>
      </c>
      <c r="E19" s="61"/>
      <c r="F19" s="61"/>
      <c r="G19" s="55">
        <v>5</v>
      </c>
      <c r="H19" s="55">
        <v>0</v>
      </c>
      <c r="I19" s="72">
        <f t="shared" si="1"/>
        <v>0</v>
      </c>
    </row>
    <row r="20" spans="1:9">
      <c r="A20" s="8" t="s">
        <v>8</v>
      </c>
      <c r="B20" s="125">
        <f>SUM(B2:B19)</f>
        <v>12145387.24</v>
      </c>
      <c r="C20" s="59">
        <f>SUM(C2:C19)</f>
        <v>1335780</v>
      </c>
      <c r="D20" s="73">
        <f t="shared" ref="D20" si="2">C20/B20</f>
        <v>0.10998249570838714</v>
      </c>
      <c r="E20" s="10"/>
      <c r="F20" s="10"/>
      <c r="G20" s="119">
        <f>SUM(G2:G19)</f>
        <v>163</v>
      </c>
      <c r="H20" s="119">
        <f>SUM(H2:H19)</f>
        <v>10</v>
      </c>
      <c r="I20" s="73">
        <f t="shared" si="1"/>
        <v>6.1349693251533742E-2</v>
      </c>
    </row>
    <row r="21" spans="1:9" s="19" customFormat="1">
      <c r="A21" s="8"/>
      <c r="B21" s="1"/>
      <c r="C21" s="1"/>
      <c r="D21" s="6"/>
      <c r="G21" s="1"/>
      <c r="H21" s="1"/>
      <c r="I21" s="6"/>
    </row>
    <row r="22" spans="1:9">
      <c r="A22" s="16"/>
      <c r="B22" s="16"/>
      <c r="C22" s="16"/>
      <c r="D22" s="16"/>
      <c r="E22" s="16"/>
      <c r="F22" s="16"/>
      <c r="G22" s="16"/>
      <c r="H22" s="16"/>
      <c r="I22" s="16"/>
    </row>
    <row r="23" spans="1:9">
      <c r="A23" s="47" t="s">
        <v>40</v>
      </c>
      <c r="B23" s="4" t="s">
        <v>41</v>
      </c>
      <c r="C23" s="4" t="s">
        <v>42</v>
      </c>
      <c r="D23" s="4" t="s">
        <v>16</v>
      </c>
      <c r="E23" s="4" t="s">
        <v>43</v>
      </c>
      <c r="F23" s="4" t="s">
        <v>15</v>
      </c>
      <c r="G23" s="4" t="s">
        <v>18</v>
      </c>
      <c r="H23" s="16"/>
      <c r="I23" s="16"/>
    </row>
    <row r="24" spans="1:9">
      <c r="A24" s="16">
        <v>2010</v>
      </c>
      <c r="B24" s="50">
        <v>1547663.77</v>
      </c>
      <c r="C24" s="50">
        <v>0</v>
      </c>
      <c r="D24" s="51">
        <f>C24/B24</f>
        <v>0</v>
      </c>
      <c r="E24" s="52">
        <v>26</v>
      </c>
      <c r="F24" s="37">
        <v>0</v>
      </c>
      <c r="G24" s="51">
        <f>F24/E24</f>
        <v>0</v>
      </c>
      <c r="H24" s="16"/>
      <c r="I24" s="16"/>
    </row>
    <row r="25" spans="1:9">
      <c r="A25" s="16">
        <v>2011</v>
      </c>
      <c r="B25" s="50">
        <v>1402942.8599999999</v>
      </c>
      <c r="C25" s="50">
        <v>0</v>
      </c>
      <c r="D25" s="51">
        <f t="shared" ref="D25:D29" si="3">C25/B25</f>
        <v>0</v>
      </c>
      <c r="E25" s="52">
        <v>21</v>
      </c>
      <c r="F25" s="37">
        <v>0</v>
      </c>
      <c r="G25" s="51">
        <f t="shared" ref="G25:G29" si="4">F25/E25</f>
        <v>0</v>
      </c>
      <c r="H25" s="16"/>
      <c r="I25" s="16"/>
    </row>
    <row r="26" spans="1:9">
      <c r="A26" s="16">
        <v>2012</v>
      </c>
      <c r="B26" s="50">
        <v>1796478.62</v>
      </c>
      <c r="C26" s="50">
        <v>42808</v>
      </c>
      <c r="D26" s="51">
        <f t="shared" si="3"/>
        <v>2.382883910970229E-2</v>
      </c>
      <c r="E26" s="52">
        <v>27</v>
      </c>
      <c r="F26" s="52">
        <v>1</v>
      </c>
      <c r="G26" s="51">
        <f t="shared" si="4"/>
        <v>3.7037037037037035E-2</v>
      </c>
      <c r="H26" s="16"/>
      <c r="I26" s="16"/>
    </row>
    <row r="27" spans="1:9">
      <c r="A27" s="16">
        <v>2013</v>
      </c>
      <c r="B27" s="50">
        <v>2357288</v>
      </c>
      <c r="C27" s="50">
        <v>122437</v>
      </c>
      <c r="D27" s="51">
        <f t="shared" si="3"/>
        <v>5.1939771466193357E-2</v>
      </c>
      <c r="E27" s="52">
        <v>29</v>
      </c>
      <c r="F27" s="52">
        <v>1</v>
      </c>
      <c r="G27" s="51">
        <f t="shared" si="4"/>
        <v>3.4482758620689655E-2</v>
      </c>
      <c r="H27" s="16"/>
      <c r="I27" s="16"/>
    </row>
    <row r="28" spans="1:9">
      <c r="A28" s="16">
        <v>2014</v>
      </c>
      <c r="B28" s="50">
        <v>2422946.38</v>
      </c>
      <c r="C28" s="50">
        <v>619271</v>
      </c>
      <c r="D28" s="51">
        <f t="shared" si="3"/>
        <v>0.2555859284017668</v>
      </c>
      <c r="E28" s="52">
        <v>28</v>
      </c>
      <c r="F28" s="52">
        <v>4</v>
      </c>
      <c r="G28" s="51">
        <f t="shared" si="4"/>
        <v>0.14285714285714285</v>
      </c>
      <c r="H28" s="16"/>
      <c r="I28" s="16"/>
    </row>
    <row r="29" spans="1:9">
      <c r="A29">
        <v>2015</v>
      </c>
      <c r="B29" s="98">
        <v>2618068</v>
      </c>
      <c r="C29" s="98">
        <v>551264</v>
      </c>
      <c r="D29" s="51">
        <f t="shared" si="3"/>
        <v>0.21056137579314213</v>
      </c>
      <c r="E29" s="37">
        <v>32</v>
      </c>
      <c r="F29" s="37">
        <v>4</v>
      </c>
      <c r="G29" s="93">
        <f t="shared" si="4"/>
        <v>0.125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F22" sqref="F22"/>
    </sheetView>
  </sheetViews>
  <sheetFormatPr defaultRowHeight="15"/>
  <cols>
    <col min="1" max="1" width="47.140625" bestFit="1" customWidth="1"/>
    <col min="2" max="2" width="16.28515625" customWidth="1"/>
    <col min="3" max="3" width="20.28515625" customWidth="1"/>
    <col min="4" max="4" width="10.5703125" bestFit="1" customWidth="1"/>
    <col min="5" max="5" width="23" bestFit="1" customWidth="1"/>
    <col min="6" max="6" width="16.42578125" bestFit="1" customWidth="1"/>
    <col min="7" max="7" width="17.7109375" bestFit="1" customWidth="1"/>
    <col min="8" max="8" width="18" bestFit="1" customWidth="1"/>
    <col min="9" max="9" width="17.7109375" bestFit="1" customWidth="1"/>
  </cols>
  <sheetData>
    <row r="1" spans="1:9" ht="36" customHeight="1">
      <c r="A1" s="39" t="s">
        <v>7</v>
      </c>
      <c r="B1" s="39" t="s">
        <v>51</v>
      </c>
      <c r="C1" s="39" t="s">
        <v>52</v>
      </c>
      <c r="D1" s="39" t="s">
        <v>16</v>
      </c>
      <c r="E1" s="39" t="s">
        <v>10</v>
      </c>
      <c r="F1" s="39" t="s">
        <v>19</v>
      </c>
      <c r="G1" s="39" t="s">
        <v>14</v>
      </c>
      <c r="H1" s="39" t="s">
        <v>17</v>
      </c>
      <c r="I1" s="39" t="s">
        <v>18</v>
      </c>
    </row>
    <row r="2" spans="1:9">
      <c r="A2" s="22" t="s">
        <v>3</v>
      </c>
      <c r="B2" s="42">
        <v>10904</v>
      </c>
      <c r="C2" s="42">
        <v>10904</v>
      </c>
      <c r="D2" s="45">
        <f>C2/B2</f>
        <v>1</v>
      </c>
      <c r="E2" s="49" t="s">
        <v>53</v>
      </c>
      <c r="F2" s="55" t="s">
        <v>20</v>
      </c>
      <c r="G2" s="55">
        <v>1</v>
      </c>
      <c r="H2" s="55">
        <v>1</v>
      </c>
      <c r="I2" s="45">
        <f>H2/G2</f>
        <v>1</v>
      </c>
    </row>
    <row r="3" spans="1:9">
      <c r="A3" s="8" t="s">
        <v>8</v>
      </c>
      <c r="B3" s="1">
        <f>SUM(B2:B2)</f>
        <v>10904</v>
      </c>
      <c r="C3" s="1">
        <f>SUM(C2:C2)</f>
        <v>10904</v>
      </c>
      <c r="D3" s="11">
        <f t="shared" ref="D3" si="0">C3/B3</f>
        <v>1</v>
      </c>
      <c r="E3" s="16"/>
      <c r="F3" s="16"/>
      <c r="G3" s="138">
        <f>SUM(G2:G2)</f>
        <v>1</v>
      </c>
      <c r="H3" s="138">
        <f>SUM(H2:H2)</f>
        <v>1</v>
      </c>
      <c r="I3" s="11">
        <f t="shared" ref="I3" si="1">H3/G3</f>
        <v>1</v>
      </c>
    </row>
    <row r="4" spans="1:9">
      <c r="A4" s="16"/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5" t="s">
        <v>40</v>
      </c>
      <c r="B6" s="5" t="s">
        <v>41</v>
      </c>
      <c r="C6" s="5" t="s">
        <v>42</v>
      </c>
      <c r="D6" s="5" t="s">
        <v>16</v>
      </c>
      <c r="E6" s="5" t="s">
        <v>43</v>
      </c>
      <c r="F6" s="5" t="s">
        <v>15</v>
      </c>
      <c r="G6" s="5" t="s">
        <v>18</v>
      </c>
      <c r="H6" s="16"/>
      <c r="I6" s="16"/>
    </row>
    <row r="7" spans="1:9">
      <c r="A7" s="16">
        <v>2010</v>
      </c>
      <c r="B7" s="21">
        <v>10904</v>
      </c>
      <c r="C7" s="18">
        <v>10904</v>
      </c>
      <c r="D7" s="7">
        <f>C7/B7</f>
        <v>1</v>
      </c>
      <c r="E7" s="16">
        <v>1</v>
      </c>
      <c r="F7" s="16">
        <v>1</v>
      </c>
      <c r="G7" s="7">
        <f>F7/E7</f>
        <v>1</v>
      </c>
      <c r="H7" s="16"/>
      <c r="I7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I23" sqref="I23"/>
    </sheetView>
  </sheetViews>
  <sheetFormatPr defaultRowHeight="15"/>
  <cols>
    <col min="1" max="1" width="47.140625" bestFit="1" customWidth="1"/>
    <col min="2" max="2" width="18.42578125" customWidth="1"/>
    <col min="3" max="3" width="13.5703125" customWidth="1"/>
    <col min="4" max="4" width="10.5703125" bestFit="1" customWidth="1"/>
    <col min="5" max="5" width="19.42578125" bestFit="1" customWidth="1"/>
    <col min="6" max="6" width="16.42578125" bestFit="1" customWidth="1"/>
    <col min="7" max="7" width="17.7109375" bestFit="1" customWidth="1"/>
    <col min="8" max="8" width="18" bestFit="1" customWidth="1"/>
    <col min="9" max="9" width="17.7109375" bestFit="1" customWidth="1"/>
  </cols>
  <sheetData>
    <row r="1" spans="1:9" ht="38.25" customHeight="1">
      <c r="A1" s="39" t="s">
        <v>7</v>
      </c>
      <c r="B1" s="39" t="s">
        <v>54</v>
      </c>
      <c r="C1" s="39" t="s">
        <v>55</v>
      </c>
      <c r="D1" s="39" t="s">
        <v>16</v>
      </c>
      <c r="E1" s="39" t="s">
        <v>10</v>
      </c>
      <c r="F1" s="39" t="s">
        <v>19</v>
      </c>
      <c r="G1" s="39" t="s">
        <v>14</v>
      </c>
      <c r="H1" s="39" t="s">
        <v>17</v>
      </c>
      <c r="I1" s="39" t="s">
        <v>18</v>
      </c>
    </row>
    <row r="2" spans="1:9">
      <c r="A2" s="24" t="s">
        <v>24</v>
      </c>
      <c r="B2" s="102">
        <v>21000</v>
      </c>
      <c r="C2" s="2">
        <v>0</v>
      </c>
      <c r="D2" s="34">
        <f>C2/B2</f>
        <v>0</v>
      </c>
      <c r="E2" s="16"/>
      <c r="F2" s="16"/>
      <c r="G2" s="37">
        <v>1</v>
      </c>
      <c r="H2" s="37">
        <v>0</v>
      </c>
      <c r="I2" s="34">
        <f>H2/G2</f>
        <v>0</v>
      </c>
    </row>
    <row r="3" spans="1:9">
      <c r="A3" s="24" t="s">
        <v>25</v>
      </c>
      <c r="B3" s="102">
        <v>224204.46999999997</v>
      </c>
      <c r="C3" s="2">
        <v>0</v>
      </c>
      <c r="D3" s="34">
        <f t="shared" ref="D3:D19" si="0">C3/B3</f>
        <v>0</v>
      </c>
      <c r="E3" s="16"/>
      <c r="F3" s="16"/>
      <c r="G3" s="37">
        <v>10</v>
      </c>
      <c r="H3" s="37">
        <v>0</v>
      </c>
      <c r="I3" s="34">
        <f t="shared" ref="I3:I20" si="1">H3/G3</f>
        <v>0</v>
      </c>
    </row>
    <row r="4" spans="1:9">
      <c r="A4" s="24" t="s">
        <v>1</v>
      </c>
      <c r="B4" s="102">
        <v>376640</v>
      </c>
      <c r="C4" s="2">
        <v>0</v>
      </c>
      <c r="D4" s="34">
        <f t="shared" si="0"/>
        <v>0</v>
      </c>
      <c r="E4" s="16"/>
      <c r="F4" s="16"/>
      <c r="G4" s="37">
        <v>9</v>
      </c>
      <c r="H4" s="37">
        <v>0</v>
      </c>
      <c r="I4" s="34">
        <f t="shared" si="1"/>
        <v>0</v>
      </c>
    </row>
    <row r="5" spans="1:9">
      <c r="A5" s="24" t="s">
        <v>2</v>
      </c>
      <c r="B5" s="102">
        <v>52000</v>
      </c>
      <c r="C5" s="2">
        <v>0</v>
      </c>
      <c r="D5" s="34">
        <f t="shared" si="0"/>
        <v>0</v>
      </c>
      <c r="E5" s="16"/>
      <c r="F5" s="16"/>
      <c r="G5" s="37">
        <v>4</v>
      </c>
      <c r="H5" s="37">
        <v>0</v>
      </c>
      <c r="I5" s="34">
        <f t="shared" si="1"/>
        <v>0</v>
      </c>
    </row>
    <row r="6" spans="1:9" s="23" customFormat="1">
      <c r="A6" s="24" t="s">
        <v>26</v>
      </c>
      <c r="B6" s="102">
        <v>1594483.04</v>
      </c>
      <c r="C6" s="2">
        <v>0</v>
      </c>
      <c r="D6" s="34">
        <f t="shared" si="0"/>
        <v>0</v>
      </c>
      <c r="G6" s="37">
        <v>3</v>
      </c>
      <c r="H6" s="37">
        <v>0</v>
      </c>
      <c r="I6" s="34">
        <f t="shared" si="1"/>
        <v>0</v>
      </c>
    </row>
    <row r="7" spans="1:9" s="23" customFormat="1">
      <c r="A7" s="24" t="s">
        <v>3</v>
      </c>
      <c r="B7" s="102">
        <v>1277112.03</v>
      </c>
      <c r="C7" s="2">
        <v>76381.78</v>
      </c>
      <c r="D7" s="34">
        <f t="shared" si="0"/>
        <v>5.9808206489136269E-2</v>
      </c>
      <c r="E7" s="21" t="s">
        <v>11</v>
      </c>
      <c r="F7" s="37" t="s">
        <v>20</v>
      </c>
      <c r="G7" s="37">
        <v>22</v>
      </c>
      <c r="H7" s="37">
        <v>2</v>
      </c>
      <c r="I7" s="34">
        <f>H7/G7</f>
        <v>9.0909090909090912E-2</v>
      </c>
    </row>
    <row r="8" spans="1:9" s="23" customFormat="1">
      <c r="A8" s="24" t="s">
        <v>27</v>
      </c>
      <c r="B8" s="102">
        <v>524500</v>
      </c>
      <c r="C8" s="2">
        <v>0</v>
      </c>
      <c r="D8" s="34">
        <f t="shared" si="0"/>
        <v>0</v>
      </c>
      <c r="F8" s="37"/>
      <c r="G8" s="37">
        <v>11</v>
      </c>
      <c r="H8" s="37">
        <v>0</v>
      </c>
      <c r="I8" s="34">
        <f t="shared" si="1"/>
        <v>0</v>
      </c>
    </row>
    <row r="9" spans="1:9" s="23" customFormat="1">
      <c r="A9" s="24" t="s">
        <v>28</v>
      </c>
      <c r="B9" s="102">
        <v>135833.34999999998</v>
      </c>
      <c r="C9" s="2">
        <v>0</v>
      </c>
      <c r="D9" s="34">
        <f t="shared" si="0"/>
        <v>0</v>
      </c>
      <c r="F9" s="37"/>
      <c r="G9" s="37">
        <v>7</v>
      </c>
      <c r="H9" s="37">
        <v>0</v>
      </c>
      <c r="I9" s="34">
        <f t="shared" si="1"/>
        <v>0</v>
      </c>
    </row>
    <row r="10" spans="1:9" s="23" customFormat="1">
      <c r="A10" s="24" t="s">
        <v>29</v>
      </c>
      <c r="B10" s="102">
        <v>20812</v>
      </c>
      <c r="C10" s="2">
        <v>0</v>
      </c>
      <c r="D10" s="34">
        <f t="shared" si="0"/>
        <v>0</v>
      </c>
      <c r="F10" s="37"/>
      <c r="G10" s="37">
        <v>1</v>
      </c>
      <c r="H10" s="37">
        <v>0</v>
      </c>
      <c r="I10" s="34">
        <f t="shared" si="1"/>
        <v>0</v>
      </c>
    </row>
    <row r="11" spans="1:9" s="23" customFormat="1">
      <c r="A11" s="24" t="s">
        <v>30</v>
      </c>
      <c r="B11" s="102">
        <v>501240</v>
      </c>
      <c r="C11" s="2">
        <v>0</v>
      </c>
      <c r="D11" s="34">
        <f t="shared" si="0"/>
        <v>0</v>
      </c>
      <c r="F11" s="37"/>
      <c r="G11" s="37">
        <v>10</v>
      </c>
      <c r="H11" s="37">
        <v>0</v>
      </c>
      <c r="I11" s="34">
        <f t="shared" si="1"/>
        <v>0</v>
      </c>
    </row>
    <row r="12" spans="1:9" s="23" customFormat="1">
      <c r="A12" s="24" t="s">
        <v>31</v>
      </c>
      <c r="B12" s="102">
        <v>150500</v>
      </c>
      <c r="C12" s="2">
        <v>0</v>
      </c>
      <c r="D12" s="34">
        <f t="shared" si="0"/>
        <v>0</v>
      </c>
      <c r="F12" s="37"/>
      <c r="G12" s="37">
        <v>6</v>
      </c>
      <c r="H12" s="37">
        <v>0</v>
      </c>
      <c r="I12" s="34">
        <f t="shared" si="1"/>
        <v>0</v>
      </c>
    </row>
    <row r="13" spans="1:9" s="23" customFormat="1">
      <c r="A13" s="24" t="s">
        <v>32</v>
      </c>
      <c r="B13" s="102">
        <v>946500</v>
      </c>
      <c r="C13" s="2">
        <v>0</v>
      </c>
      <c r="D13" s="34">
        <f t="shared" si="0"/>
        <v>0</v>
      </c>
      <c r="F13" s="37"/>
      <c r="G13" s="37">
        <v>14</v>
      </c>
      <c r="H13" s="37">
        <v>0</v>
      </c>
      <c r="I13" s="34">
        <f t="shared" si="1"/>
        <v>0</v>
      </c>
    </row>
    <row r="14" spans="1:9" s="23" customFormat="1">
      <c r="A14" s="24" t="s">
        <v>4</v>
      </c>
      <c r="B14" s="102">
        <v>534000</v>
      </c>
      <c r="C14" s="2">
        <v>0</v>
      </c>
      <c r="D14" s="34">
        <f t="shared" si="0"/>
        <v>0</v>
      </c>
      <c r="F14" s="37"/>
      <c r="G14" s="37">
        <v>24</v>
      </c>
      <c r="H14" s="37">
        <v>0</v>
      </c>
      <c r="I14" s="34">
        <f t="shared" si="1"/>
        <v>0</v>
      </c>
    </row>
    <row r="15" spans="1:9" s="23" customFormat="1">
      <c r="A15" s="24" t="s">
        <v>33</v>
      </c>
      <c r="B15" s="102">
        <v>496000</v>
      </c>
      <c r="C15" s="2">
        <v>25000</v>
      </c>
      <c r="D15" s="34">
        <f t="shared" si="0"/>
        <v>5.040322580645161E-2</v>
      </c>
      <c r="E15" s="100" t="s">
        <v>93</v>
      </c>
      <c r="F15" s="37" t="s">
        <v>21</v>
      </c>
      <c r="G15" s="37">
        <v>18</v>
      </c>
      <c r="H15" s="37">
        <v>1</v>
      </c>
      <c r="I15" s="34">
        <f t="shared" si="1"/>
        <v>5.5555555555555552E-2</v>
      </c>
    </row>
    <row r="16" spans="1:9" s="23" customFormat="1">
      <c r="A16" s="24" t="s">
        <v>34</v>
      </c>
      <c r="B16" s="102">
        <v>34500</v>
      </c>
      <c r="C16" s="2">
        <v>0</v>
      </c>
      <c r="D16" s="34">
        <f t="shared" si="0"/>
        <v>0</v>
      </c>
      <c r="F16" s="37"/>
      <c r="G16" s="37">
        <v>3</v>
      </c>
      <c r="H16" s="37">
        <v>0</v>
      </c>
      <c r="I16" s="34">
        <f t="shared" si="1"/>
        <v>0</v>
      </c>
    </row>
    <row r="17" spans="1:9" s="23" customFormat="1">
      <c r="A17" s="24" t="s">
        <v>35</v>
      </c>
      <c r="B17" s="102">
        <v>460000</v>
      </c>
      <c r="C17" s="2">
        <v>0</v>
      </c>
      <c r="D17" s="34">
        <f t="shared" si="0"/>
        <v>0</v>
      </c>
      <c r="G17" s="37">
        <v>2</v>
      </c>
      <c r="H17" s="37">
        <v>0</v>
      </c>
      <c r="I17" s="34">
        <f t="shared" si="1"/>
        <v>0</v>
      </c>
    </row>
    <row r="18" spans="1:9" s="23" customFormat="1">
      <c r="A18" s="24" t="s">
        <v>37</v>
      </c>
      <c r="B18" s="102">
        <v>124513.98999999999</v>
      </c>
      <c r="C18" s="2">
        <v>0</v>
      </c>
      <c r="D18" s="34">
        <f t="shared" si="0"/>
        <v>0</v>
      </c>
      <c r="G18" s="37">
        <v>3</v>
      </c>
      <c r="H18" s="37">
        <v>0</v>
      </c>
      <c r="I18" s="34">
        <f t="shared" si="1"/>
        <v>0</v>
      </c>
    </row>
    <row r="19" spans="1:9" s="23" customFormat="1">
      <c r="A19" s="24" t="s">
        <v>38</v>
      </c>
      <c r="B19" s="103">
        <v>504228</v>
      </c>
      <c r="C19" s="42">
        <v>0</v>
      </c>
      <c r="D19" s="45">
        <f t="shared" si="0"/>
        <v>0</v>
      </c>
      <c r="E19" s="49"/>
      <c r="F19" s="49"/>
      <c r="G19" s="55">
        <v>15</v>
      </c>
      <c r="H19" s="55">
        <v>0</v>
      </c>
      <c r="I19" s="45">
        <f t="shared" si="1"/>
        <v>0</v>
      </c>
    </row>
    <row r="20" spans="1:9">
      <c r="A20" s="8" t="s">
        <v>8</v>
      </c>
      <c r="B20" s="1">
        <f>SUM(B2:B19)</f>
        <v>7978066.8799999999</v>
      </c>
      <c r="C20" s="1">
        <f>SUM(C2:C19)</f>
        <v>101381.78</v>
      </c>
      <c r="D20" s="11">
        <f>C20/B20</f>
        <v>1.2707562060447404E-2</v>
      </c>
      <c r="E20" s="16"/>
      <c r="F20" s="16"/>
      <c r="G20" s="119">
        <f>SUM(G2:G19)</f>
        <v>163</v>
      </c>
      <c r="H20" s="119">
        <f>SUM(H2:H19)</f>
        <v>3</v>
      </c>
      <c r="I20" s="11">
        <f t="shared" si="1"/>
        <v>1.8404907975460124E-2</v>
      </c>
    </row>
    <row r="21" spans="1:9">
      <c r="A21" s="16"/>
      <c r="B21" s="16"/>
      <c r="C21" s="16"/>
      <c r="D21" s="16"/>
      <c r="E21" s="16"/>
      <c r="F21" s="16"/>
      <c r="G21" s="16"/>
      <c r="H21" s="16"/>
      <c r="I21" s="16"/>
    </row>
    <row r="22" spans="1:9">
      <c r="A22" s="16"/>
      <c r="B22" s="16"/>
      <c r="C22" s="16"/>
      <c r="D22" s="16"/>
      <c r="E22" s="16"/>
      <c r="F22" s="16"/>
      <c r="G22" s="16"/>
      <c r="H22" s="16"/>
      <c r="I22" s="16"/>
    </row>
    <row r="23" spans="1:9">
      <c r="A23" s="5" t="s">
        <v>40</v>
      </c>
      <c r="B23" s="4" t="s">
        <v>41</v>
      </c>
      <c r="C23" s="4" t="s">
        <v>42</v>
      </c>
      <c r="D23" s="4" t="s">
        <v>16</v>
      </c>
      <c r="E23" s="4" t="s">
        <v>43</v>
      </c>
      <c r="F23" s="4" t="s">
        <v>15</v>
      </c>
      <c r="G23" s="4" t="s">
        <v>18</v>
      </c>
      <c r="H23" s="16"/>
      <c r="I23" s="16"/>
    </row>
    <row r="24" spans="1:9">
      <c r="A24" s="16">
        <v>2010</v>
      </c>
      <c r="B24" s="50">
        <v>1810587.33</v>
      </c>
      <c r="C24" s="50"/>
      <c r="D24" s="51">
        <f>C24/B24</f>
        <v>0</v>
      </c>
      <c r="E24" s="52">
        <v>26</v>
      </c>
      <c r="F24" s="37">
        <v>0</v>
      </c>
      <c r="G24" s="51">
        <f>F24/E24</f>
        <v>0</v>
      </c>
      <c r="H24" s="16"/>
      <c r="I24" s="16"/>
    </row>
    <row r="25" spans="1:9">
      <c r="A25" s="16">
        <v>2011</v>
      </c>
      <c r="B25" s="50">
        <v>1047765</v>
      </c>
      <c r="C25" s="50">
        <v>45204.28</v>
      </c>
      <c r="D25" s="51">
        <f t="shared" ref="D25:D29" si="2">C25/B25</f>
        <v>4.314352932193765E-2</v>
      </c>
      <c r="E25" s="52">
        <v>22</v>
      </c>
      <c r="F25" s="52">
        <v>1</v>
      </c>
      <c r="G25" s="51">
        <f t="shared" ref="G25:G29" si="3">F25/E25</f>
        <v>4.5454545454545456E-2</v>
      </c>
      <c r="H25" s="16"/>
      <c r="I25" s="16"/>
    </row>
    <row r="26" spans="1:9">
      <c r="A26" s="16">
        <v>2012</v>
      </c>
      <c r="B26" s="50">
        <v>906209.02</v>
      </c>
      <c r="C26" s="50"/>
      <c r="D26" s="51">
        <f t="shared" si="2"/>
        <v>0</v>
      </c>
      <c r="E26" s="52">
        <v>20</v>
      </c>
      <c r="F26" s="37">
        <v>0</v>
      </c>
      <c r="G26" s="51">
        <f t="shared" si="3"/>
        <v>0</v>
      </c>
      <c r="H26" s="16"/>
      <c r="I26" s="16"/>
    </row>
    <row r="27" spans="1:9">
      <c r="A27" s="16">
        <v>2013</v>
      </c>
      <c r="B27" s="50">
        <v>964386.85000000009</v>
      </c>
      <c r="C27" s="50">
        <v>31177.5</v>
      </c>
      <c r="D27" s="51">
        <f t="shared" si="2"/>
        <v>3.2328831526477156E-2</v>
      </c>
      <c r="E27" s="52">
        <v>21</v>
      </c>
      <c r="F27" s="52">
        <v>1</v>
      </c>
      <c r="G27" s="51">
        <f t="shared" si="3"/>
        <v>4.7619047619047616E-2</v>
      </c>
      <c r="H27" s="16"/>
      <c r="I27" s="16"/>
    </row>
    <row r="28" spans="1:9">
      <c r="A28" s="16">
        <v>2014</v>
      </c>
      <c r="B28" s="50">
        <v>1709609.68</v>
      </c>
      <c r="C28" s="50"/>
      <c r="D28" s="51">
        <f t="shared" si="2"/>
        <v>0</v>
      </c>
      <c r="E28" s="52">
        <v>24</v>
      </c>
      <c r="F28" s="52">
        <v>0</v>
      </c>
      <c r="G28" s="51">
        <f t="shared" si="3"/>
        <v>0</v>
      </c>
      <c r="H28" s="16"/>
      <c r="I28" s="16"/>
    </row>
    <row r="29" spans="1:9">
      <c r="A29">
        <v>2015</v>
      </c>
      <c r="B29" s="101">
        <v>1539509</v>
      </c>
      <c r="C29">
        <v>25000</v>
      </c>
      <c r="D29" s="51">
        <f t="shared" si="2"/>
        <v>1.6238943715171525E-2</v>
      </c>
      <c r="E29" s="52">
        <v>25</v>
      </c>
      <c r="F29" s="52">
        <v>1</v>
      </c>
      <c r="G29" s="51">
        <f t="shared" si="3"/>
        <v>0.04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G22" sqref="G22"/>
    </sheetView>
  </sheetViews>
  <sheetFormatPr defaultRowHeight="15"/>
  <cols>
    <col min="1" max="1" width="51.28515625" bestFit="1" customWidth="1"/>
    <col min="2" max="2" width="17.140625" customWidth="1"/>
    <col min="3" max="3" width="15.5703125" customWidth="1"/>
    <col min="4" max="4" width="10.5703125" bestFit="1" customWidth="1"/>
    <col min="5" max="5" width="19.42578125" bestFit="1" customWidth="1"/>
    <col min="6" max="6" width="16.42578125" bestFit="1" customWidth="1"/>
    <col min="7" max="7" width="17.7109375" bestFit="1" customWidth="1"/>
    <col min="8" max="8" width="18" bestFit="1" customWidth="1"/>
    <col min="9" max="9" width="17.7109375" bestFit="1" customWidth="1"/>
    <col min="10" max="10" width="13.28515625" bestFit="1" customWidth="1"/>
    <col min="11" max="11" width="10" bestFit="1" customWidth="1"/>
  </cols>
  <sheetData>
    <row r="1" spans="1:13" ht="36" customHeight="1">
      <c r="A1" s="4" t="s">
        <v>7</v>
      </c>
      <c r="B1" s="39" t="s">
        <v>54</v>
      </c>
      <c r="C1" s="39" t="s">
        <v>55</v>
      </c>
      <c r="D1" s="39" t="s">
        <v>16</v>
      </c>
      <c r="E1" s="39" t="s">
        <v>10</v>
      </c>
      <c r="F1" s="39" t="s">
        <v>19</v>
      </c>
      <c r="G1" s="39" t="s">
        <v>14</v>
      </c>
      <c r="H1" s="39" t="s">
        <v>17</v>
      </c>
      <c r="I1" s="39" t="s">
        <v>18</v>
      </c>
    </row>
    <row r="2" spans="1:13">
      <c r="A2" s="28" t="s">
        <v>3</v>
      </c>
      <c r="B2" s="2">
        <v>37500</v>
      </c>
      <c r="C2" s="2">
        <v>19500</v>
      </c>
      <c r="D2" s="34">
        <f>C2/B2</f>
        <v>0.52</v>
      </c>
      <c r="E2" s="29" t="s">
        <v>11</v>
      </c>
      <c r="F2" s="37" t="s">
        <v>20</v>
      </c>
      <c r="G2" s="52">
        <v>2</v>
      </c>
      <c r="H2" s="52">
        <v>1</v>
      </c>
      <c r="I2" s="34">
        <f>H2/G2</f>
        <v>0.5</v>
      </c>
    </row>
    <row r="3" spans="1:13" s="10" customFormat="1" ht="90">
      <c r="A3" s="31" t="s">
        <v>32</v>
      </c>
      <c r="B3" s="58">
        <f>138750+204750</f>
        <v>343500</v>
      </c>
      <c r="C3" s="58">
        <f>138750+204750</f>
        <v>343500</v>
      </c>
      <c r="D3" s="41">
        <f t="shared" ref="D3:D6" si="0">C3/B3</f>
        <v>1</v>
      </c>
      <c r="E3" s="12" t="s">
        <v>94</v>
      </c>
      <c r="F3" s="37" t="s">
        <v>56</v>
      </c>
      <c r="G3" s="52">
        <v>7</v>
      </c>
      <c r="H3" s="52">
        <v>7</v>
      </c>
      <c r="I3" s="41">
        <f t="shared" ref="I3:I6" si="1">H3/G3</f>
        <v>1</v>
      </c>
    </row>
    <row r="4" spans="1:13">
      <c r="A4" s="28" t="s">
        <v>4</v>
      </c>
      <c r="B4" s="2">
        <v>86000</v>
      </c>
      <c r="C4" s="2">
        <v>86000</v>
      </c>
      <c r="D4" s="34">
        <f t="shared" si="0"/>
        <v>1</v>
      </c>
      <c r="E4" s="29" t="s">
        <v>12</v>
      </c>
      <c r="F4" s="37" t="s">
        <v>20</v>
      </c>
      <c r="G4" s="52">
        <v>17</v>
      </c>
      <c r="H4" s="52">
        <v>17</v>
      </c>
      <c r="I4" s="34">
        <f t="shared" si="1"/>
        <v>1</v>
      </c>
    </row>
    <row r="5" spans="1:13">
      <c r="A5" s="28" t="s">
        <v>35</v>
      </c>
      <c r="B5" s="42">
        <v>120000</v>
      </c>
      <c r="C5" s="42">
        <v>120000</v>
      </c>
      <c r="D5" s="45">
        <f t="shared" si="0"/>
        <v>1</v>
      </c>
      <c r="E5" s="49" t="s">
        <v>11</v>
      </c>
      <c r="F5" s="55" t="s">
        <v>20</v>
      </c>
      <c r="G5" s="140">
        <v>1</v>
      </c>
      <c r="H5" s="140">
        <v>1</v>
      </c>
      <c r="I5" s="45">
        <f t="shared" si="1"/>
        <v>1</v>
      </c>
    </row>
    <row r="6" spans="1:13">
      <c r="A6" s="8" t="s">
        <v>8</v>
      </c>
      <c r="B6" s="1">
        <f>SUM(B2:B5)</f>
        <v>587000</v>
      </c>
      <c r="C6" s="1">
        <f>SUM(C2:C5)</f>
        <v>569000</v>
      </c>
      <c r="D6" s="11">
        <f t="shared" si="0"/>
        <v>0.96933560477001701</v>
      </c>
      <c r="E6" s="25"/>
      <c r="F6" s="25"/>
      <c r="G6" s="141">
        <f>SUM(G2:G5)</f>
        <v>27</v>
      </c>
      <c r="H6" s="141">
        <f>SUM(H2:H5)</f>
        <v>26</v>
      </c>
      <c r="I6" s="11">
        <f t="shared" si="1"/>
        <v>0.96296296296296291</v>
      </c>
    </row>
    <row r="7" spans="1:13">
      <c r="A7" s="25"/>
      <c r="B7" s="25"/>
      <c r="C7" s="25"/>
      <c r="D7" s="25"/>
      <c r="E7" s="25"/>
      <c r="F7" s="25"/>
      <c r="G7" s="25"/>
      <c r="H7" s="25"/>
      <c r="I7" s="25"/>
    </row>
    <row r="8" spans="1:13">
      <c r="A8" s="25"/>
      <c r="B8" s="25"/>
      <c r="C8" s="25"/>
      <c r="D8" s="25"/>
      <c r="E8" s="25"/>
      <c r="F8" s="25"/>
      <c r="G8" s="25"/>
      <c r="H8" s="25"/>
      <c r="I8" s="25"/>
    </row>
    <row r="9" spans="1:13">
      <c r="A9" s="5" t="s">
        <v>40</v>
      </c>
      <c r="B9" s="4" t="s">
        <v>41</v>
      </c>
      <c r="C9" s="4" t="s">
        <v>42</v>
      </c>
      <c r="D9" s="4" t="s">
        <v>16</v>
      </c>
      <c r="E9" s="4" t="s">
        <v>43</v>
      </c>
      <c r="F9" s="4" t="s">
        <v>15</v>
      </c>
      <c r="G9" s="4" t="s">
        <v>18</v>
      </c>
      <c r="H9" s="25"/>
      <c r="I9" s="25"/>
    </row>
    <row r="10" spans="1:13">
      <c r="A10" s="25">
        <v>2010</v>
      </c>
      <c r="B10" s="2">
        <v>75000</v>
      </c>
      <c r="C10" s="2">
        <v>75000</v>
      </c>
      <c r="D10" s="7">
        <f>C10/B10</f>
        <v>1</v>
      </c>
      <c r="E10" s="26">
        <v>4</v>
      </c>
      <c r="F10" s="27">
        <v>4</v>
      </c>
      <c r="G10" s="7">
        <f>F10/E10</f>
        <v>1</v>
      </c>
      <c r="H10" s="25"/>
      <c r="I10" s="25"/>
    </row>
    <row r="11" spans="1:13">
      <c r="A11" s="25">
        <v>2011</v>
      </c>
      <c r="B11" s="2">
        <v>52500</v>
      </c>
      <c r="C11" s="2">
        <v>34500</v>
      </c>
      <c r="D11" s="7">
        <f t="shared" ref="D11:D15" si="2">C11/B11</f>
        <v>0.65714285714285714</v>
      </c>
      <c r="E11" s="26">
        <v>5</v>
      </c>
      <c r="F11" s="27">
        <v>4</v>
      </c>
      <c r="G11" s="7">
        <f t="shared" ref="G11:G15" si="3">F11/E11</f>
        <v>0.8</v>
      </c>
      <c r="H11" s="25"/>
      <c r="I11" s="25"/>
    </row>
    <row r="12" spans="1:13">
      <c r="A12" s="25">
        <v>2012</v>
      </c>
      <c r="B12" s="2">
        <v>10000</v>
      </c>
      <c r="C12" s="2">
        <v>10000</v>
      </c>
      <c r="D12" s="7">
        <f t="shared" si="2"/>
        <v>1</v>
      </c>
      <c r="E12" s="26">
        <v>2</v>
      </c>
      <c r="F12" s="27">
        <v>2</v>
      </c>
      <c r="G12" s="7">
        <f t="shared" si="3"/>
        <v>1</v>
      </c>
      <c r="H12" s="25"/>
      <c r="I12" s="25"/>
    </row>
    <row r="13" spans="1:13">
      <c r="A13" s="25">
        <v>2013</v>
      </c>
      <c r="B13" s="2">
        <v>135000</v>
      </c>
      <c r="C13" s="2">
        <v>135000</v>
      </c>
      <c r="D13" s="7">
        <f t="shared" si="2"/>
        <v>1</v>
      </c>
      <c r="E13" s="26">
        <v>4</v>
      </c>
      <c r="F13" s="27">
        <v>4</v>
      </c>
      <c r="G13" s="7">
        <f t="shared" si="3"/>
        <v>1</v>
      </c>
      <c r="H13" s="25"/>
      <c r="I13" s="25"/>
    </row>
    <row r="14" spans="1:13">
      <c r="A14" s="25">
        <v>2014</v>
      </c>
      <c r="B14" s="2">
        <v>94750</v>
      </c>
      <c r="C14" s="2">
        <v>94750</v>
      </c>
      <c r="D14" s="7">
        <f t="shared" si="2"/>
        <v>1</v>
      </c>
      <c r="E14" s="26">
        <v>5</v>
      </c>
      <c r="F14" s="27">
        <v>5</v>
      </c>
      <c r="G14" s="7">
        <f t="shared" si="3"/>
        <v>1</v>
      </c>
      <c r="H14" s="25"/>
      <c r="I14" s="25"/>
    </row>
    <row r="15" spans="1:13">
      <c r="A15">
        <v>2015</v>
      </c>
      <c r="B15" s="2">
        <v>219750</v>
      </c>
      <c r="C15" s="2">
        <v>219750</v>
      </c>
      <c r="D15" s="7">
        <f t="shared" si="2"/>
        <v>1</v>
      </c>
      <c r="E15" s="30">
        <v>7</v>
      </c>
      <c r="F15" s="30">
        <v>7</v>
      </c>
      <c r="G15" s="7">
        <f t="shared" si="3"/>
        <v>1</v>
      </c>
      <c r="I15" s="2"/>
    </row>
    <row r="16" spans="1:13">
      <c r="I16" s="2"/>
      <c r="M16" s="100"/>
    </row>
    <row r="17" spans="7:17">
      <c r="I17" s="113"/>
      <c r="J17" s="2"/>
      <c r="L17" s="113"/>
    </row>
    <row r="18" spans="7:17">
      <c r="I18" s="2"/>
      <c r="J18" s="112"/>
      <c r="K18" s="108"/>
      <c r="L18" s="114"/>
    </row>
    <row r="19" spans="7:17">
      <c r="I19" s="2"/>
      <c r="J19" s="115"/>
      <c r="L19" s="100"/>
      <c r="M19" s="100"/>
    </row>
    <row r="20" spans="7:17">
      <c r="I20" s="2"/>
      <c r="J20" s="2"/>
      <c r="K20" s="108"/>
      <c r="L20" s="100"/>
      <c r="M20" s="100"/>
    </row>
    <row r="21" spans="7:17">
      <c r="I21" s="108"/>
      <c r="J21" s="116"/>
    </row>
    <row r="22" spans="7:17">
      <c r="J22" s="108"/>
      <c r="K22" s="118"/>
    </row>
    <row r="23" spans="7:17">
      <c r="I23" s="100"/>
      <c r="J23" s="108"/>
      <c r="K23" s="118"/>
    </row>
    <row r="24" spans="7:17">
      <c r="I24" s="100"/>
      <c r="K24" s="113"/>
    </row>
    <row r="25" spans="7:17">
      <c r="I25" s="108"/>
      <c r="K25" s="108"/>
    </row>
    <row r="27" spans="7:17">
      <c r="I27" s="108"/>
    </row>
    <row r="28" spans="7:17">
      <c r="I28" s="100"/>
      <c r="J28" s="100"/>
      <c r="K28" s="104"/>
      <c r="L28" s="117"/>
      <c r="M28" s="110"/>
      <c r="N28" s="111"/>
      <c r="O28" s="104"/>
      <c r="P28" s="104"/>
      <c r="Q28" s="104"/>
    </row>
    <row r="29" spans="7:17">
      <c r="G29" s="7"/>
      <c r="O29" s="100"/>
      <c r="P29" s="100"/>
      <c r="Q29" s="10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I19" sqref="I19"/>
    </sheetView>
  </sheetViews>
  <sheetFormatPr defaultRowHeight="15"/>
  <cols>
    <col min="1" max="1" width="7.140625" bestFit="1" customWidth="1"/>
    <col min="2" max="2" width="12.5703125" bestFit="1" customWidth="1"/>
    <col min="3" max="3" width="11.5703125" bestFit="1" customWidth="1"/>
    <col min="4" max="4" width="10.5703125" bestFit="1" customWidth="1"/>
    <col min="5" max="5" width="16.7109375" customWidth="1"/>
    <col min="6" max="6" width="13.85546875" customWidth="1"/>
    <col min="7" max="7" width="18.42578125" customWidth="1"/>
    <col min="8" max="8" width="20.5703125" customWidth="1"/>
    <col min="9" max="9" width="16" customWidth="1"/>
  </cols>
  <sheetData>
    <row r="1" spans="1:9" s="32" customFormat="1"/>
    <row r="2" spans="1:9" ht="30" customHeight="1">
      <c r="A2" s="39" t="s">
        <v>40</v>
      </c>
      <c r="B2" s="39" t="s">
        <v>41</v>
      </c>
      <c r="C2" s="39" t="s">
        <v>42</v>
      </c>
      <c r="D2" s="39" t="s">
        <v>16</v>
      </c>
      <c r="E2" s="39" t="s">
        <v>60</v>
      </c>
      <c r="F2" s="39" t="s">
        <v>58</v>
      </c>
      <c r="G2" s="39" t="s">
        <v>57</v>
      </c>
    </row>
    <row r="3" spans="1:9">
      <c r="A3" s="29">
        <v>2010</v>
      </c>
      <c r="B3" s="2">
        <v>33136020</v>
      </c>
      <c r="C3" s="2">
        <v>2625647</v>
      </c>
      <c r="D3" s="7">
        <f>C3/B3</f>
        <v>7.9238454105230505E-2</v>
      </c>
      <c r="E3" s="30">
        <v>155</v>
      </c>
      <c r="F3" s="30">
        <v>38</v>
      </c>
      <c r="G3" s="7">
        <f>F3/E3</f>
        <v>0.24516129032258063</v>
      </c>
    </row>
    <row r="4" spans="1:9">
      <c r="A4" s="29">
        <v>2011</v>
      </c>
      <c r="B4" s="2">
        <v>23710568.91</v>
      </c>
      <c r="C4" s="2">
        <v>3729924.5</v>
      </c>
      <c r="D4" s="7">
        <f t="shared" ref="D4:D8" si="0">C4/B4</f>
        <v>0.15731062861283324</v>
      </c>
      <c r="E4" s="30">
        <v>120</v>
      </c>
      <c r="F4" s="30">
        <v>22</v>
      </c>
      <c r="G4" s="7">
        <f t="shared" ref="G4:G8" si="1">F4/E4</f>
        <v>0.18333333333333332</v>
      </c>
    </row>
    <row r="5" spans="1:9">
      <c r="A5" s="29">
        <v>2012</v>
      </c>
      <c r="B5" s="2">
        <v>7720783.5099999998</v>
      </c>
      <c r="C5" s="2">
        <v>628764.43000000005</v>
      </c>
      <c r="D5" s="7">
        <f t="shared" si="0"/>
        <v>8.1437904480241033E-2</v>
      </c>
      <c r="E5" s="30">
        <v>117</v>
      </c>
      <c r="F5" s="30">
        <v>24</v>
      </c>
      <c r="G5" s="7">
        <f t="shared" si="1"/>
        <v>0.20512820512820512</v>
      </c>
    </row>
    <row r="6" spans="1:9">
      <c r="A6" s="29">
        <v>2013</v>
      </c>
      <c r="B6" s="2">
        <v>22526085</v>
      </c>
      <c r="C6" s="2">
        <v>1648680</v>
      </c>
      <c r="D6" s="7">
        <f t="shared" si="0"/>
        <v>7.3189815274158826E-2</v>
      </c>
      <c r="E6" s="30">
        <v>87</v>
      </c>
      <c r="F6" s="30">
        <v>19</v>
      </c>
      <c r="G6" s="7">
        <f t="shared" si="1"/>
        <v>0.21839080459770116</v>
      </c>
    </row>
    <row r="7" spans="1:9">
      <c r="A7" s="29">
        <v>2014</v>
      </c>
      <c r="B7" s="105">
        <v>21651099</v>
      </c>
      <c r="C7" s="105">
        <f>944199+725138</f>
        <v>1669337</v>
      </c>
      <c r="D7" s="106">
        <f t="shared" si="0"/>
        <v>7.71017212567362E-2</v>
      </c>
      <c r="E7" s="107">
        <v>124</v>
      </c>
      <c r="F7" s="107">
        <v>26</v>
      </c>
      <c r="G7" s="106">
        <f t="shared" si="1"/>
        <v>0.20967741935483872</v>
      </c>
    </row>
    <row r="8" spans="1:9" s="100" customFormat="1">
      <c r="A8" s="100">
        <v>2015</v>
      </c>
      <c r="B8" s="103">
        <v>36399880</v>
      </c>
      <c r="C8" s="103">
        <v>3365374</v>
      </c>
      <c r="D8" s="48">
        <f t="shared" si="0"/>
        <v>9.2455634469124623E-2</v>
      </c>
      <c r="E8" s="120">
        <v>185</v>
      </c>
      <c r="F8" s="120">
        <v>52</v>
      </c>
      <c r="G8" s="48">
        <f t="shared" si="1"/>
        <v>0.2810810810810811</v>
      </c>
    </row>
    <row r="9" spans="1:9">
      <c r="A9" s="5" t="s">
        <v>8</v>
      </c>
      <c r="B9" s="1">
        <f>SUM(B3:B8)</f>
        <v>145144436.41999999</v>
      </c>
      <c r="C9" s="1">
        <f>SUM(C3:C8)</f>
        <v>13667726.93</v>
      </c>
      <c r="D9" s="11">
        <f>C9/B9</f>
        <v>9.4166385340807138E-2</v>
      </c>
      <c r="E9" s="1">
        <f>SUM(E3:E8)</f>
        <v>788</v>
      </c>
      <c r="F9" s="1">
        <f>SUM(F3:F8)</f>
        <v>181</v>
      </c>
      <c r="G9" s="11">
        <f>F9/E9</f>
        <v>0.22969543147208121</v>
      </c>
    </row>
    <row r="11" spans="1:9" s="32" customFormat="1"/>
    <row r="12" spans="1:9" ht="21">
      <c r="A12" s="38" t="s">
        <v>82</v>
      </c>
    </row>
    <row r="13" spans="1:9" ht="47.25" customHeight="1">
      <c r="A13" s="4" t="s">
        <v>70</v>
      </c>
      <c r="B13" s="4">
        <v>2010</v>
      </c>
      <c r="C13" s="4">
        <v>2011</v>
      </c>
      <c r="D13" s="4">
        <v>2012</v>
      </c>
      <c r="E13" s="4">
        <v>2013</v>
      </c>
      <c r="F13" s="4">
        <v>2014</v>
      </c>
      <c r="G13" s="109">
        <v>2015</v>
      </c>
      <c r="H13" s="4" t="s">
        <v>8</v>
      </c>
      <c r="I13" s="39" t="s">
        <v>83</v>
      </c>
    </row>
    <row r="14" spans="1:9">
      <c r="A14" s="33" t="s">
        <v>67</v>
      </c>
      <c r="B14" s="2">
        <v>513919</v>
      </c>
      <c r="C14" s="2">
        <v>818838</v>
      </c>
      <c r="D14" s="2"/>
      <c r="E14" s="2">
        <v>475297</v>
      </c>
      <c r="F14" s="2">
        <v>553892</v>
      </c>
      <c r="G14" s="2">
        <v>1630060</v>
      </c>
      <c r="H14" s="2">
        <f>SUM(B14:G14)</f>
        <v>3992006</v>
      </c>
      <c r="I14" s="37">
        <f>RANK(H14,$H$14:$H$29)</f>
        <v>1</v>
      </c>
    </row>
    <row r="15" spans="1:9">
      <c r="A15" s="33" t="s">
        <v>64</v>
      </c>
      <c r="B15" s="2">
        <v>249335</v>
      </c>
      <c r="C15" s="2">
        <v>2602863</v>
      </c>
      <c r="D15" s="2"/>
      <c r="E15" s="2">
        <v>54464</v>
      </c>
      <c r="F15" s="2">
        <v>390625</v>
      </c>
      <c r="G15" s="2">
        <v>494001</v>
      </c>
      <c r="H15" s="2">
        <f>SUM(B15:G15)</f>
        <v>3791288</v>
      </c>
      <c r="I15" s="37">
        <f>RANK(H15,$H$14:$H$29)</f>
        <v>2</v>
      </c>
    </row>
    <row r="16" spans="1:9" s="100" customFormat="1">
      <c r="A16" s="33" t="s">
        <v>63</v>
      </c>
      <c r="B16" s="2">
        <v>238446</v>
      </c>
      <c r="C16" s="2"/>
      <c r="D16" s="2">
        <v>174260</v>
      </c>
      <c r="E16" s="2">
        <v>2583</v>
      </c>
      <c r="F16" s="2">
        <v>174751</v>
      </c>
      <c r="G16" s="2">
        <v>474191</v>
      </c>
      <c r="H16" s="2">
        <f>SUM(B16:G16)</f>
        <v>1064231</v>
      </c>
      <c r="I16" s="37">
        <f>RANK(H16,$H$14:$H$29)</f>
        <v>3</v>
      </c>
    </row>
    <row r="17" spans="1:9">
      <c r="A17" s="33" t="s">
        <v>66</v>
      </c>
      <c r="B17" s="2">
        <v>78754</v>
      </c>
      <c r="C17" s="2">
        <v>51593</v>
      </c>
      <c r="D17" s="2">
        <v>202882.43</v>
      </c>
      <c r="E17" s="2">
        <v>378938</v>
      </c>
      <c r="F17" s="2">
        <v>134462</v>
      </c>
      <c r="G17" s="2">
        <v>192578</v>
      </c>
      <c r="H17" s="2">
        <f>SUM(B17:G17)</f>
        <v>1039207.4299999999</v>
      </c>
      <c r="I17" s="37">
        <f>RANK(H17,$H$14:$H$29)</f>
        <v>4</v>
      </c>
    </row>
    <row r="18" spans="1:9" s="100" customFormat="1">
      <c r="A18" s="33" t="s">
        <v>68</v>
      </c>
      <c r="B18" s="2">
        <v>315123</v>
      </c>
      <c r="C18" s="2">
        <v>207520</v>
      </c>
      <c r="D18" s="2">
        <v>77009</v>
      </c>
      <c r="E18" s="2"/>
      <c r="F18" s="2">
        <v>135739</v>
      </c>
      <c r="G18" s="2">
        <v>165733</v>
      </c>
      <c r="H18" s="2">
        <f>SUM(B18:G18)</f>
        <v>901124</v>
      </c>
      <c r="I18" s="37">
        <f>RANK(H18,$H$14:$H$29)</f>
        <v>5</v>
      </c>
    </row>
    <row r="19" spans="1:9" s="32" customFormat="1">
      <c r="A19" s="33" t="s">
        <v>61</v>
      </c>
      <c r="B19" s="2"/>
      <c r="C19" s="2"/>
      <c r="D19" s="2"/>
      <c r="E19" s="2">
        <v>681633</v>
      </c>
      <c r="F19" s="2">
        <v>154378</v>
      </c>
      <c r="G19" s="2"/>
      <c r="H19" s="2">
        <f>SUM(B19:G19)</f>
        <v>836011</v>
      </c>
      <c r="I19" s="37">
        <f>RANK(H19,$H$14:$H$29)</f>
        <v>6</v>
      </c>
    </row>
    <row r="20" spans="1:9" s="32" customFormat="1">
      <c r="A20" s="33" t="s">
        <v>62</v>
      </c>
      <c r="B20" s="2">
        <v>598250</v>
      </c>
      <c r="C20" s="2"/>
      <c r="D20" s="2"/>
      <c r="E20" s="2"/>
      <c r="F20" s="2">
        <v>68508</v>
      </c>
      <c r="G20" s="2"/>
      <c r="H20" s="2">
        <f>SUM(B20:G20)</f>
        <v>666758</v>
      </c>
      <c r="I20" s="37">
        <f>RANK(H20,$H$14:$H$29)</f>
        <v>7</v>
      </c>
    </row>
    <row r="21" spans="1:9">
      <c r="A21" s="33" t="s">
        <v>73</v>
      </c>
      <c r="B21" s="2">
        <v>400000</v>
      </c>
      <c r="C21" s="2"/>
      <c r="D21" s="2">
        <v>25440</v>
      </c>
      <c r="E21" s="2"/>
      <c r="F21" s="2"/>
      <c r="G21" s="2"/>
      <c r="H21" s="2">
        <f>SUM(B21:G21)</f>
        <v>425440</v>
      </c>
      <c r="I21" s="37">
        <f>RANK(H21,$H$14:$H$29)</f>
        <v>8</v>
      </c>
    </row>
    <row r="22" spans="1:9" s="32" customFormat="1">
      <c r="A22" s="33" t="s">
        <v>65</v>
      </c>
      <c r="B22" s="2">
        <v>77171</v>
      </c>
      <c r="C22" s="2">
        <v>25862.5</v>
      </c>
      <c r="D22" s="2"/>
      <c r="E22" s="2">
        <v>40765</v>
      </c>
      <c r="F22" s="2">
        <v>26982</v>
      </c>
      <c r="G22" s="2">
        <v>181391</v>
      </c>
      <c r="H22" s="2">
        <f>SUM(B22:G22)</f>
        <v>352171.5</v>
      </c>
      <c r="I22" s="37">
        <f>RANK(H22,$H$14:$H$29)</f>
        <v>9</v>
      </c>
    </row>
    <row r="23" spans="1:9">
      <c r="A23" s="33" t="s">
        <v>75</v>
      </c>
      <c r="B23" s="2"/>
      <c r="C23" s="2"/>
      <c r="D23" s="2">
        <v>60268</v>
      </c>
      <c r="E23" s="2"/>
      <c r="F23" s="2"/>
      <c r="G23" s="2">
        <v>199295</v>
      </c>
      <c r="H23" s="2">
        <f>SUM(B23:G23)</f>
        <v>259563</v>
      </c>
      <c r="I23" s="37">
        <f>RANK(H23,$H$14:$H$29)</f>
        <v>10</v>
      </c>
    </row>
    <row r="24" spans="1:9" s="32" customFormat="1">
      <c r="A24" s="33" t="s">
        <v>69</v>
      </c>
      <c r="B24" s="2">
        <v>45769</v>
      </c>
      <c r="C24" s="2">
        <v>22498</v>
      </c>
      <c r="D24" s="2">
        <v>11249</v>
      </c>
      <c r="E24" s="2">
        <v>15000</v>
      </c>
      <c r="F24" s="2">
        <v>30000</v>
      </c>
      <c r="G24" s="2">
        <v>28125</v>
      </c>
      <c r="H24" s="2">
        <f>SUM(B24:G24)</f>
        <v>152641</v>
      </c>
      <c r="I24" s="37">
        <f>RANK(H24,$H$14:$H$29)</f>
        <v>11</v>
      </c>
    </row>
    <row r="25" spans="1:9">
      <c r="A25" s="33" t="s">
        <v>72</v>
      </c>
      <c r="B25" s="2">
        <v>44115</v>
      </c>
      <c r="C25" s="2"/>
      <c r="D25" s="2">
        <v>11519</v>
      </c>
      <c r="E25" s="2"/>
      <c r="F25" s="2"/>
      <c r="G25" s="2"/>
      <c r="H25" s="2">
        <f>SUM(B25:G25)</f>
        <v>55634</v>
      </c>
      <c r="I25" s="37">
        <f>RANK(H25,$H$14:$H$29)</f>
        <v>12</v>
      </c>
    </row>
    <row r="26" spans="1:9" s="32" customFormat="1">
      <c r="A26" s="33" t="s">
        <v>74</v>
      </c>
      <c r="B26" s="2"/>
      <c r="C26" s="2"/>
      <c r="D26" s="2">
        <v>50583</v>
      </c>
      <c r="E26" s="2"/>
      <c r="F26" s="2"/>
      <c r="G26" s="2"/>
      <c r="H26" s="2">
        <f>SUM(B26:G26)</f>
        <v>50583</v>
      </c>
      <c r="I26" s="37">
        <f>RANK(H26,$H$14:$H$29)</f>
        <v>13</v>
      </c>
    </row>
    <row r="27" spans="1:9" s="32" customFormat="1">
      <c r="A27" s="33" t="s">
        <v>76</v>
      </c>
      <c r="B27" s="2">
        <v>47848</v>
      </c>
      <c r="C27" s="2"/>
      <c r="D27" s="2"/>
      <c r="E27" s="2"/>
      <c r="F27" s="2"/>
      <c r="G27" s="2"/>
      <c r="H27" s="2">
        <f>SUM(B27:G27)</f>
        <v>47848</v>
      </c>
      <c r="I27" s="37">
        <f>RANK(H27,$H$14:$H$29)</f>
        <v>14</v>
      </c>
    </row>
    <row r="28" spans="1:9">
      <c r="A28" s="33" t="s">
        <v>77</v>
      </c>
      <c r="B28" s="2">
        <v>16917</v>
      </c>
      <c r="C28" s="2"/>
      <c r="D28" s="2"/>
      <c r="E28" s="2"/>
      <c r="F28" s="2"/>
      <c r="G28" s="2"/>
      <c r="H28" s="2">
        <f>SUM(B28:G28)</f>
        <v>16917</v>
      </c>
      <c r="I28" s="37">
        <f>RANK(H28,$H$14:$H$29)</f>
        <v>15</v>
      </c>
    </row>
    <row r="29" spans="1:9">
      <c r="A29" s="68" t="s">
        <v>71</v>
      </c>
      <c r="B29" s="42"/>
      <c r="C29" s="42">
        <v>750</v>
      </c>
      <c r="D29" s="42">
        <v>15554</v>
      </c>
      <c r="E29" s="42"/>
      <c r="F29" s="42"/>
      <c r="G29" s="103"/>
      <c r="H29" s="2">
        <f>SUM(B29:G29)</f>
        <v>16304</v>
      </c>
      <c r="I29" s="37">
        <f>RANK(H29,$H$14:$H$29)</f>
        <v>16</v>
      </c>
    </row>
    <row r="30" spans="1:9">
      <c r="A30" s="69" t="s">
        <v>8</v>
      </c>
      <c r="B30" s="36">
        <f>SUM(B14:B29)</f>
        <v>2625647</v>
      </c>
      <c r="C30" s="108">
        <f t="shared" ref="C30:H30" si="2">SUM(C14:C29)</f>
        <v>3729924.5</v>
      </c>
      <c r="D30" s="108">
        <f t="shared" si="2"/>
        <v>628764.42999999993</v>
      </c>
      <c r="E30" s="108">
        <f t="shared" si="2"/>
        <v>1648680</v>
      </c>
      <c r="F30" s="108">
        <f t="shared" si="2"/>
        <v>1669337</v>
      </c>
      <c r="G30" s="108">
        <f t="shared" si="2"/>
        <v>3365374</v>
      </c>
      <c r="H30" s="121">
        <f t="shared" si="2"/>
        <v>13667726.93</v>
      </c>
    </row>
    <row r="31" spans="1:9">
      <c r="G31" s="36"/>
    </row>
    <row r="33" spans="1:8">
      <c r="A33" s="33"/>
      <c r="B33" s="2"/>
      <c r="C33" s="2"/>
      <c r="D33" s="2"/>
      <c r="E33" s="2"/>
      <c r="F33" s="2"/>
      <c r="G33" s="2"/>
      <c r="H33" s="2"/>
    </row>
    <row r="34" spans="1:8">
      <c r="A34" s="33"/>
      <c r="B34" s="2"/>
      <c r="C34" s="2"/>
      <c r="D34" s="2"/>
      <c r="E34" s="2"/>
      <c r="F34" s="2"/>
      <c r="G34" s="2"/>
      <c r="H34" s="2"/>
    </row>
  </sheetData>
  <sortState ref="A15:I30">
    <sortCondition ref="I15:I30"/>
  </sortState>
  <pageMargins left="0.7" right="0.7" top="0.75" bottom="0.75" header="0.3" footer="0.3"/>
  <ignoredErrors>
    <ignoredError sqref="B30:G30" formulaRange="1"/>
    <ignoredError sqref="D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State and Local 5 Year Summary</vt:lpstr>
      <vt:lpstr>State - Bond Counsel</vt:lpstr>
      <vt:lpstr>State - Co Bond Counsel</vt:lpstr>
      <vt:lpstr>State - Financial Advisor</vt:lpstr>
      <vt:lpstr>State - Co Financial Advisor</vt:lpstr>
      <vt:lpstr>State - Underwriter Counsel</vt:lpstr>
      <vt:lpstr>State - Co Underwriter Counsel</vt:lpstr>
      <vt:lpstr>State - Underwriter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Chytil</dc:creator>
  <cp:lastModifiedBy>Justin Groll</cp:lastModifiedBy>
  <cp:lastPrinted>2016-02-11T15:05:36Z</cp:lastPrinted>
  <dcterms:created xsi:type="dcterms:W3CDTF">2015-02-05T18:46:54Z</dcterms:created>
  <dcterms:modified xsi:type="dcterms:W3CDTF">2016-02-12T14:56:41Z</dcterms:modified>
</cp:coreProperties>
</file>